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NovaPakaDestKan" sheetId="1" r:id="rId1"/>
    <sheet name="SO301StokaD" sheetId="2" r:id="rId2"/>
    <sheet name="SO301StokaD2" sheetId="3" r:id="rId3"/>
    <sheet name="SO301StokaD2-1" sheetId="4" r:id="rId4"/>
  </sheets>
  <definedNames/>
  <calcPr/>
  <webPublishing/>
</workbook>
</file>

<file path=xl/sharedStrings.xml><?xml version="1.0" encoding="utf-8"?>
<sst xmlns="http://schemas.openxmlformats.org/spreadsheetml/2006/main" count="3018" uniqueCount="542">
  <si>
    <t>ASPE10</t>
  </si>
  <si>
    <t>S</t>
  </si>
  <si>
    <t>Firma: ÚDRŽBA SILNIC Královéhradeckého kraje a.s.</t>
  </si>
  <si>
    <t>Soupis prací objektu</t>
  </si>
  <si>
    <t xml:space="preserve">Stavba: </t>
  </si>
  <si>
    <t>NovaPDeszKanIEt</t>
  </si>
  <si>
    <t>II/284 Nová Paka - Lomnická ulice_I. etapa (Nová Paka)_12042022_neoceněný</t>
  </si>
  <si>
    <t>O</t>
  </si>
  <si>
    <t>Rozpočet:</t>
  </si>
  <si>
    <t>0,00</t>
  </si>
  <si>
    <t>15,00</t>
  </si>
  <si>
    <t>21,00</t>
  </si>
  <si>
    <t>3</t>
  </si>
  <si>
    <t>6</t>
  </si>
  <si>
    <t>2</t>
  </si>
  <si>
    <t>NovaPakaDestKan</t>
  </si>
  <si>
    <t>Nová Paka – ul. Lomnická (průtah sil. II/284) rekonstrukce dešťové kanalizace včetně přípojek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</si>
  <si>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</si>
  <si>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</si>
  <si>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</si>
  <si>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</si>
  <si>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</si>
  <si>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</si>
  <si>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</si>
  <si>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</si>
  <si>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</si>
  <si>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</si>
  <si>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</si>
  <si>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</si>
  <si>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</si>
  <si>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</si>
  <si>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</si>
  <si>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</si>
  <si>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</si>
  <si>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Ostatní konstrukce a práce-bourání</t>
  </si>
  <si>
    <t>P</t>
  </si>
  <si>
    <t>000000024</t>
  </si>
  <si>
    <t/>
  </si>
  <si>
    <t>Zajištění zvláštního užívání</t>
  </si>
  <si>
    <t>KPL</t>
  </si>
  <si>
    <t>PP</t>
  </si>
  <si>
    <t>VV</t>
  </si>
  <si>
    <t>TS</t>
  </si>
  <si>
    <t>VRN1</t>
  </si>
  <si>
    <t>Průzkumné, geodetické a projektové práce</t>
  </si>
  <si>
    <t>000000028</t>
  </si>
  <si>
    <t>Čištění vozovek a krajnic od nánosu (Užív. veř. ploch a prostranství).</t>
  </si>
  <si>
    <t>KUS</t>
  </si>
  <si>
    <t>000000080_R</t>
  </si>
  <si>
    <t>Pasportizace stávajícího stavu budov</t>
  </si>
  <si>
    <t>SOUBOR</t>
  </si>
  <si>
    <t>Pasportizace stávajícího stavu budov - technický stav, statika, fotodokumentace. Protokol bude podepsán majitelem pozemku /prohlídky bude účasten odpovědný statik stavby).</t>
  </si>
  <si>
    <t>011434088_R</t>
  </si>
  <si>
    <t>Ohlášení, příprava staveniště, záchranné prácem zabezpečení archeologických nálezů na místě</t>
  </si>
  <si>
    <t>011434089_R</t>
  </si>
  <si>
    <t>Havariní čerpání podzemních a povrchových vod</t>
  </si>
  <si>
    <t>011434090_R</t>
  </si>
  <si>
    <t>Zajištění provozu dalšího subjektu nutného při přeložkách nebo poškození stávajících podzemních sítí . nutné uzavření úseků, zajištění náhradního zásobení</t>
  </si>
  <si>
    <t>7</t>
  </si>
  <si>
    <t>011434095_R</t>
  </si>
  <si>
    <t>Oprava, znovuzřízení objektů (oplocení, zídky, potrubí, apod) poškozené, nebo zbořené během výstavby</t>
  </si>
  <si>
    <t>8</t>
  </si>
  <si>
    <t>011503001_R</t>
  </si>
  <si>
    <t>Vypracování kontrolního a zkušebního plánu, provádění předepsaných zkoušek dle kontrolního zkušebního plánu, např. kvality práce, dodávaných materiálů a konstru</t>
  </si>
  <si>
    <t>Vypracování kontrolního a zkušebního plánu, provádění předepsaných zkoušek dle kontrolního zkušebního plánu, např. kvality práce, dodávaných materiálů a konstrukcí</t>
  </si>
  <si>
    <t>01200200_1R</t>
  </si>
  <si>
    <t>Vytýčení prostorové polohy stavebních objektů, vytýčení hranic pozemků, vytýčení obvodu staveniště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</si>
  <si>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</si>
  <si>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</si>
  <si>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11</t>
  </si>
  <si>
    <t>012203000</t>
  </si>
  <si>
    <t>Geodetické práce při provádění stavby</t>
  </si>
  <si>
    <t>12</t>
  </si>
  <si>
    <t>012203001_R</t>
  </si>
  <si>
    <t>Činnost geologa při výstavbě - zde součinnost se statikem</t>
  </si>
  <si>
    <t>13</t>
  </si>
  <si>
    <t>012203002_R</t>
  </si>
  <si>
    <t>Činnost statika při výstavbě</t>
  </si>
  <si>
    <t>14</t>
  </si>
  <si>
    <t>012203003_R</t>
  </si>
  <si>
    <t>Činnost hydrogeologa a geologa při výkopových pracích</t>
  </si>
  <si>
    <t>15</t>
  </si>
  <si>
    <t>012303000</t>
  </si>
  <si>
    <t>Geodetické práce po výstavbě</t>
  </si>
  <si>
    <t>KPL…</t>
  </si>
  <si>
    <t>16</t>
  </si>
  <si>
    <t>012303001_R</t>
  </si>
  <si>
    <t>Vypracování geometrického plánu v rozsahu ustanovení smlouvy o dílo</t>
  </si>
  <si>
    <t>17</t>
  </si>
  <si>
    <t>013254000</t>
  </si>
  <si>
    <t>Prováděcí dokumentace organizace dopravy v průběhu stavby, dopravní značení, světelná signalizace</t>
  </si>
  <si>
    <t>18</t>
  </si>
  <si>
    <t>013254001_R</t>
  </si>
  <si>
    <t>Dokumentace skutečného provedení stavby (DSPS)</t>
  </si>
  <si>
    <t>19</t>
  </si>
  <si>
    <t>013274001_R</t>
  </si>
  <si>
    <t>Plán zásad organizace výstavby (ZOV)</t>
  </si>
  <si>
    <t>20</t>
  </si>
  <si>
    <t>013303001_R</t>
  </si>
  <si>
    <t>Náklady spojené s vyřízením požadavků orgánů a organizací nutných před započetím výstavby</t>
  </si>
  <si>
    <t>21</t>
  </si>
  <si>
    <t>013303502_R</t>
  </si>
  <si>
    <t>Náklady spojené s aktualizací vyjádření zhotovitelem před zahájením stavby</t>
  </si>
  <si>
    <t>22</t>
  </si>
  <si>
    <t>03110300_1R</t>
  </si>
  <si>
    <t>Zařízení staveniště - příprava, zřízení, provozování, odstranění staveniště</t>
  </si>
  <si>
    <t>VRN4</t>
  </si>
  <si>
    <t>Inženýrská činnost</t>
  </si>
  <si>
    <t>23</t>
  </si>
  <si>
    <t>043002001_R</t>
  </si>
  <si>
    <t>Komplexní zkoušky včetně inženýrské činnosti, zkoušek a ostatního měření</t>
  </si>
  <si>
    <t>24</t>
  </si>
  <si>
    <t>043002002_R</t>
  </si>
  <si>
    <t>Komplexní a technologické zkoušky dle příslušných ČSN</t>
  </si>
  <si>
    <t>VRN6</t>
  </si>
  <si>
    <t>Územní vlivy</t>
  </si>
  <si>
    <t>25</t>
  </si>
  <si>
    <t>060001000</t>
  </si>
  <si>
    <t>VRN7</t>
  </si>
  <si>
    <t>Provozní vlivy</t>
  </si>
  <si>
    <t>26</t>
  </si>
  <si>
    <t>07000100_2R</t>
  </si>
  <si>
    <t>Provozní vlivy po celou dobu stavby</t>
  </si>
  <si>
    <t>27</t>
  </si>
  <si>
    <t>07210301_R</t>
  </si>
  <si>
    <t>Provedení dopravního značení po celou dobu výstavby</t>
  </si>
  <si>
    <t>SO301StokaD</t>
  </si>
  <si>
    <t>Zemní práce</t>
  </si>
  <si>
    <t>113106184</t>
  </si>
  <si>
    <t>Rozebrání dlažeb vozovek z velkých kostek s ložem ze živice strojně pl do 50 m2</t>
  </si>
  <si>
    <t>M2</t>
  </si>
  <si>
    <t>Rozebrání dlažeb a dílců vozovek a ploch s přemístěním hmot na skládku na vzdálenost do 3 m nebo s naložením na dopravní prostředek, s jakoukoliv výplní spár strojně plochy jednotlivě do 50 m2 z velkých kostek s ložem ze živice</t>
  </si>
  <si>
    <t>KŠ1a - výusť' 
7.5*1.6=12,000 [A] 
Celkem: A=12,000 [B]</t>
  </si>
  <si>
    <t>113107323</t>
  </si>
  <si>
    <t>Odstranění podkladu z kameniva drceného tl přes 200 do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</si>
  <si>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</si>
  <si>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KŠ1a - výusť' 
5.6*1.6=8,960 [A] 
7.5*1.6=12,000 [B] 
'rozšíření šachet' 
0.2*1.8*1=0,360 [C] 
Celkem: A+B+C=21,320 [D]</t>
  </si>
  <si>
    <t>113107342</t>
  </si>
  <si>
    <t>Odstranění podkladu živičného tl přes 50 do 100 mm strojně pl do 50 m2</t>
  </si>
  <si>
    <t>Odstranění podkladů nebo krytů strojně plochy jednotlivě do 50 m2 s přemístěním hmot na skládku na vzdálenost do 3 m nebo s naložením na dopravní prostředek živičných, o tl. vrstvy přes 50 do 100 mm</t>
  </si>
  <si>
    <t>115101201</t>
  </si>
  <si>
    <t>Čerpání vody na dopravní výšku do 10 m průměrný přítok do 500 l/min</t>
  </si>
  <si>
    <t>HOD</t>
  </si>
  <si>
    <t>Čerpání vody na dopravní výšku do 10 m s uvažovaným průměrným přítokem do 500 l/min</t>
  </si>
  <si>
    <t>předpoklad 7 dní' 
7*10=70,000 [A]</t>
  </si>
  <si>
    <t>115101301</t>
  </si>
  <si>
    <t>Pohotovost čerpací soupravy pro dopravní výšku do 10 m přítok do 500 l/min</t>
  </si>
  <si>
    <t>DEN</t>
  </si>
  <si>
    <t>Pohotovost záložní čerpací soupravy pro dopravní výšku do 10 m s uvažovaným průměrným přítokem do 500 l/min</t>
  </si>
  <si>
    <t>7*2=14,000 [A]</t>
  </si>
  <si>
    <t>119001401</t>
  </si>
  <si>
    <t>Dočasné zajištění potrubí ocelového nebo litinového DN do 200 mm</t>
  </si>
  <si>
    <t>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</si>
  <si>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</si>
  <si>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1*1.6=1,600 [A] 
Celkem: A=1,600 [B]</t>
  </si>
  <si>
    <t>119001412</t>
  </si>
  <si>
    <t>Dočasné zajištění potrubí betonového, ŽB nebo kameninového DN přes 200 do 500 mm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</si>
  <si>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</si>
  <si>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1*1.6=1,600 [A]</t>
  </si>
  <si>
    <t>119001421</t>
  </si>
  <si>
    <t>Dočasné zajištění kabelů a kabelových tratí ze 3 volně ložených kabelů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</si>
  <si>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</si>
  <si>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4*1.6=6,400 [A] 
Celkem: A=6,400 [B]</t>
  </si>
  <si>
    <t>129001101</t>
  </si>
  <si>
    <t>Příplatek za ztížení odkopávky nebo prokopávky v blízkosti inženýrských sítí</t>
  </si>
  <si>
    <t>M3</t>
  </si>
  <si>
    <t>Příplatek k cenám vykopávek za ztížení vykopávky v blízkosti podzemního vedení nebo výbušnin v horninách jakékoliv třídy</t>
  </si>
  <si>
    <t>vodovod' 
1*1.6*1.11*1.61=2,859 [A] 
'kabely' 
4*1.6*1.05*1.55=10,416 [B] 
'kanalizace' 
1*1.6*1.5*2=4,800 [C] 
Celkem: A+B+C=18,075 [D]</t>
  </si>
  <si>
    <t>132254201</t>
  </si>
  <si>
    <t>Hloubení zapažených rýh š do 2000 mm v hornině třídy těžitelnosti I skupiny 3 objem do 20 m3</t>
  </si>
  <si>
    <t>Hloubení zapažených rýh šířky přes 800 do 2 000 mm strojně s urovnáním dna do předepsaného profilu a spádu v hornině třídy těžitelnosti I skupiny 3 do 20 m3</t>
  </si>
  <si>
    <t>KŠ1a - výusť' 
5.6*1.6*1.9-5.6*1.6*0.3=14,336 [A] 
7.5*1.6*1.9-7.5*1.6*0.5=16,800 [B] 
'rozšíření šachet' 
0.2*1.8*1*1.9-0.2*1.8*1*0.3=0,576 [C] 
Celkem: A+B+C=31,712 [D] 
31.712*0.6=19,027 [E]</t>
  </si>
  <si>
    <t>132354201</t>
  </si>
  <si>
    <t>Hloubení zapažených rýh š do 2000 mm v hornině třídy těžitelnosti II skupiny 4 objem do 20 m3</t>
  </si>
  <si>
    <t>Hloubení zapažených rýh šířky přes 800 do 2 000 mm strojně s urovnáním dna do předepsaného profilu a spádu v hornině třídy těžitelnosti II skupiny 4 do 20 m3</t>
  </si>
  <si>
    <t>31.712*0.3=9,514 [A]</t>
  </si>
  <si>
    <t>132454201</t>
  </si>
  <si>
    <t>Hloubení zapažených rýh š do 2000 mm v hornině třídy těžitelnosti II skupiny 5 objem do 20 m3</t>
  </si>
  <si>
    <t>Hloubení zapažených rýh šířky přes 800 do 2 000 mm strojně s urovnáním dna do předepsaného profilu a spádu v hornině třídy těžitelnosti II skupiny 5 do 20 m3</t>
  </si>
  <si>
    <t>31.712*0.1=3,171 [A]</t>
  </si>
  <si>
    <t>138511201_R</t>
  </si>
  <si>
    <t>Dolamování hloubených vykopávek rýh ve vrstvě tl do 500 mm v hornině třídy těžitelnosti II, skupiny 5</t>
  </si>
  <si>
    <t>Dolamování zapažených nebo nezapažených hloubených vykopávek rýh, ve vrstvě tl. do 500 mm v hornině třídy těžitelnosti II skupiny 5</t>
  </si>
  <si>
    <t>151811132</t>
  </si>
  <si>
    <t>Osazení pažicího boxu hl výkopu do 4 m š přes 1,2 do 2,5 m</t>
  </si>
  <si>
    <t>Zřízení pažicích boxů pro pažení a rozepření stěn rýh podzemního vedení hloubka výkopu do 4 m, šířka přes 1,2 do 2,5 m</t>
  </si>
  <si>
    <t>KŠ1a - výusť' 
13.1*1.9*2=49,780 [A] 
Celkem: A=49,780 [B]</t>
  </si>
  <si>
    <t>151811232</t>
  </si>
  <si>
    <t>Odstranění pažicího boxu hl výkopu do 4 m š přes 1,2 do 2,5 m</t>
  </si>
  <si>
    <t>Odstranění pažicích boxů pro pažení a rozepření stěn rýh podzemního vedení hloubka výkopu do 4 m, šířka přes 1,2 do 2,5 m</t>
  </si>
  <si>
    <t>162651112_R</t>
  </si>
  <si>
    <t>Vodorovné přemístění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</si>
  <si>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  
(odvoz, likvidace včetně poplatku z uložení zhotovitelem)</t>
  </si>
  <si>
    <t>31.712*0.6=19,027 [A]</t>
  </si>
  <si>
    <t>162651132_R</t>
  </si>
  <si>
    <t>Vodorovné přemístění výkopku/sypaniny z horniny třídy těžitelnosti II, skupiny 4 a 5</t>
  </si>
  <si>
    <t>Vodorovné přemístění výkopku nebo sypaniny po suchu na obvyklém dopravním prostředku, bez naložení výkopku, avšak se složením bez rozhrnutí z horniny třídy těžitelnosti II skupiny 4 a 5   
(odvoz, likvidace včetně poplatku z uložení zhotovitelem)</t>
  </si>
  <si>
    <t>31.712*0.4=12,685 [A]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</si>
  <si>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</si>
  <si>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</si>
  <si>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</si>
  <si>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tř. 3' 
31.712*0.6=19,027 [A] 
'tř. 4' 
31.712*0.3=9,514 [B] 
'tř. 5' 
31.712*0.1=3,171 [C] 
Celkem: A+B+C=31,712 [D]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</si>
  <si>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</si>
  <si>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</si>
  <si>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</si>
  <si>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31.712-2.132-13.026=16,554 [A] 
Celkem: A=16,554 [B]</t>
  </si>
  <si>
    <t>175101101</t>
  </si>
  <si>
    <t>Obsyp potrubí bez prohození sypaniny z hornin tř. 1 až 4 uloženým do 3 m od kraje výkopu</t>
  </si>
  <si>
    <t>(1.6*0.7-(3.14159265359*0.2*0.2))*13.1=13,026 [A] 
Celkem: A=13,026 [B]</t>
  </si>
  <si>
    <t>58337331</t>
  </si>
  <si>
    <t>štěrkopísek frakce 0/22</t>
  </si>
  <si>
    <t>T</t>
  </si>
  <si>
    <t>13.026*2=26,052 [A]</t>
  </si>
  <si>
    <t>58344197</t>
  </si>
  <si>
    <t>štěrkodrť frakce 0/63</t>
  </si>
  <si>
    <t>16.554*1.85=30,625 [A]</t>
  </si>
  <si>
    <t>Zakládání</t>
  </si>
  <si>
    <t>212751104</t>
  </si>
  <si>
    <t>Trativod z drenážních trubek flexibilních PVC-U SN 4 perforace 360° včetně lože otevřený výkop DN 100 pro meliorace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</si>
  <si>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</si>
  <si>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13.5=13,500 [A]</t>
  </si>
  <si>
    <t>213141111</t>
  </si>
  <si>
    <t>Zřízení vrstvy z geotextilie v rovině nebo ve sklonu do 1:5 š do 3 m</t>
  </si>
  <si>
    <t>Zřízení vrstvy z geotextilie  filtrační, separační, odvodňovací, ochranné, výztužné nebo protierozní v rovině nebo ve sklonu do 1:5, šířky do 3 m</t>
  </si>
  <si>
    <t>13.5*1.6=21,600 [A]</t>
  </si>
  <si>
    <t>69311081</t>
  </si>
  <si>
    <t>geotextilie netkaná separační, ochranná, filtrační, drenážní PES 300g/m2</t>
  </si>
  <si>
    <t>21.6=21,600 [A] 
A * 1.1845Koeficient množství=25,585 [B]</t>
  </si>
  <si>
    <t>Svislé a kompletní konstrukce</t>
  </si>
  <si>
    <t>28</t>
  </si>
  <si>
    <t>359901211</t>
  </si>
  <si>
    <t>Monitoring stoky jakékoli výšky na nové kanalizaci</t>
  </si>
  <si>
    <t>Monitoring stok (kamerový systém) jakékoli výšky nová kanalizace</t>
  </si>
  <si>
    <t>Vodorovné konstrukce</t>
  </si>
  <si>
    <t>29</t>
  </si>
  <si>
    <t>451572111</t>
  </si>
  <si>
    <t>Lože pod potrubí otevřený výkop z kameniva drobného těženého</t>
  </si>
  <si>
    <t>Lože pod potrubí, stoky a drobné objekty v otevřeném výkopu z kameniva drobného těženého 0 až 4 mm</t>
  </si>
  <si>
    <t>KŠ1a - výusť' 
13.1*1.6*0.1=2,096 [A] 
'rozšíření šachet' 
0.2*1.8*0.1=0,036 [B] 
Celkem: A+B=2,132 [C]</t>
  </si>
  <si>
    <t>30</t>
  </si>
  <si>
    <t>452311121</t>
  </si>
  <si>
    <t>Podkladní desky z betonu prostého tř. C 8/10 otevřený výkop</t>
  </si>
  <si>
    <t>Podkladní a zajišťovací konstrukce z betonu prostého v otevřeném výkopu desky pod potrubí, stoky a drobné objekty z betonu tř. C 8/10</t>
  </si>
  <si>
    <t>beton pod šachty' 
1.5*1.5*0.1*1=0,225 [A] 
Celkem: A=0,225 [B]</t>
  </si>
  <si>
    <t>Komunikace</t>
  </si>
  <si>
    <t>564861011</t>
  </si>
  <si>
    <t>Podklad ze štěrkodrtě ŠD plochy do 100 m2 tl 200 mm</t>
  </si>
  <si>
    <t>Podklad ze štěrkodrti ŠD s rozprostřením a zhutněním plochy jednotlivě do 100 m2, po zhutnění tl. 200 mm</t>
  </si>
  <si>
    <t>KŠ1a - výusť' 
7.5*1.6=12,000 [A]</t>
  </si>
  <si>
    <t>564871016</t>
  </si>
  <si>
    <t>Podklad ze štěrkodrtě ŠD plochy do 100 m2 tl 300 mm</t>
  </si>
  <si>
    <t>Podklad ze štěrkodrti ŠD s rozprostřením a zhutněním plochy jednotlivě do 100 m2, po zhutnění tl. 300 mm</t>
  </si>
  <si>
    <t>KŠ1a - výusť' 
7.5*1.6=12,000 [A] 
'KŠ1a - výusť' 
5.6*1.6=8,960 [B] 
'rozšíření šachet' 
0.2*1.8*1=0,360 [C] 
Celkem: A+B+C=21,320 [D]</t>
  </si>
  <si>
    <t>Trubní vedení</t>
  </si>
  <si>
    <t>32</t>
  </si>
  <si>
    <t>28611234</t>
  </si>
  <si>
    <t>trubka kanalizační PVC-U DN 400x3000mm SN12</t>
  </si>
  <si>
    <t>34</t>
  </si>
  <si>
    <t>42285111</t>
  </si>
  <si>
    <t>klapka koncová na kolmou betonovou stěnu PE-HD DN 400</t>
  </si>
  <si>
    <t>37</t>
  </si>
  <si>
    <t>452112112</t>
  </si>
  <si>
    <t>Osazení betonových prstenců nebo rámů v do 100 mm</t>
  </si>
  <si>
    <t>Osazení betonových dílců prstenců nebo rámů pod poklopy a mříže, výšky do 100 mm</t>
  </si>
  <si>
    <t>48</t>
  </si>
  <si>
    <t>55241030_R</t>
  </si>
  <si>
    <t>poklop šachtový litinový kruhový DN 600 bez ventilace tř D 400 pro intenzivní provoz</t>
  </si>
  <si>
    <t>45</t>
  </si>
  <si>
    <t>552417014_R</t>
  </si>
  <si>
    <t>Provizorní zakrytí šachet</t>
  </si>
  <si>
    <t>39</t>
  </si>
  <si>
    <t>59224185</t>
  </si>
  <si>
    <t>prstenec šachtový vyrovnávací betonový 625x120x60mm</t>
  </si>
  <si>
    <t>38</t>
  </si>
  <si>
    <t>59224187</t>
  </si>
  <si>
    <t>prstenec šachtový vyrovnávací betonový 625x120x100mm</t>
  </si>
  <si>
    <t>42</t>
  </si>
  <si>
    <t>59224315</t>
  </si>
  <si>
    <t>deska betonová zákrytová pro kruhové šachty 100/62,5x16,5cm</t>
  </si>
  <si>
    <t>44</t>
  </si>
  <si>
    <t>59224338_R</t>
  </si>
  <si>
    <t>dno betonové šachty kanalizační 100x80 s vyložením čedičem</t>
  </si>
  <si>
    <t>dno betonové šachty kanalizačn 100x80 s vyložením čedičem</t>
  </si>
  <si>
    <t>40</t>
  </si>
  <si>
    <t>59224348</t>
  </si>
  <si>
    <t>těsnění elastomerové pro spojení šachetních dílů DN 1000</t>
  </si>
  <si>
    <t>31</t>
  </si>
  <si>
    <t>871395241</t>
  </si>
  <si>
    <t>Kanalizační potrubí z tvrdého PVC vícevrstvé tuhost třídy SN12 DN 400</t>
  </si>
  <si>
    <t>Kanalizační potrubí z tvrdého PVC v otevřeném výkopu ve sklonu do 20 %, hladkého plnostěnného vícevrstvého, tuhost třídy SN 12 DN 400</t>
  </si>
  <si>
    <t>33</t>
  </si>
  <si>
    <t>891392421</t>
  </si>
  <si>
    <t>Montáž koncových klapek PE-HD na kolmou stěnu DN 400</t>
  </si>
  <si>
    <t>Montáž kanalizačních armatur na potrubí koncových klapek PE-HD na kolmou stěnu DN 400</t>
  </si>
  <si>
    <t>35</t>
  </si>
  <si>
    <t>892372186_R</t>
  </si>
  <si>
    <t>Tlaková zkouška vzduchem šachet DN 1000</t>
  </si>
  <si>
    <t>Tlakové zkoušky vzduchem těsnícími vaky ucpávkovými DN 300</t>
  </si>
  <si>
    <t>36</t>
  </si>
  <si>
    <t>892392121</t>
  </si>
  <si>
    <t>Tlaková zkouška vzduchem potrubí DN 400 těsnícím vakem ucpávkovým</t>
  </si>
  <si>
    <t>ÚSEK</t>
  </si>
  <si>
    <t>Tlakové zkoušky vzduchem těsnícími vaky ucpávkovými DN 400</t>
  </si>
  <si>
    <t>41</t>
  </si>
  <si>
    <t>894412411</t>
  </si>
  <si>
    <t>Osazení betonových nebo železobetonových dílců pro šachty skruží přechodových</t>
  </si>
  <si>
    <t>43</t>
  </si>
  <si>
    <t>894414111</t>
  </si>
  <si>
    <t>Osazení betonových nebo železobetonových dílců pro šachty skruží základových (dno)</t>
  </si>
  <si>
    <t>46</t>
  </si>
  <si>
    <t>899102211_R</t>
  </si>
  <si>
    <t>Demontáž provizorního zakrytí</t>
  </si>
  <si>
    <t>47</t>
  </si>
  <si>
    <t>899104111</t>
  </si>
  <si>
    <t>Osazení poklopů litinových nebo ocelových včetně rámů hmotnosti nad 150 kg</t>
  </si>
  <si>
    <t>49</t>
  </si>
  <si>
    <t>919735113</t>
  </si>
  <si>
    <t>Řezání stávajícího živičného krytu hl přes 100 do 150 mm</t>
  </si>
  <si>
    <t>Řezání stávajícího živičného krytu nebo podkladu  hloubky přes 100 do 150 mm</t>
  </si>
  <si>
    <t>7.5*2=15,000 [A]</t>
  </si>
  <si>
    <t>50</t>
  </si>
  <si>
    <t>936311111</t>
  </si>
  <si>
    <t>Zabetonování potrubí ve vynechaných otvorech z betonu se zvýšenými nároky C 25/30 pl otvoru 0,25 m2</t>
  </si>
  <si>
    <t>Zabetonování potrubí uloženého ve vynechaných otvorech  ve dně nebo ve stěnách nádrží, z betonu se zvýšenými nároky na prostředí o ploše otvoru do 0,25 m2</t>
  </si>
  <si>
    <t>Vyústění' 
0.3=0,300 [A] 
Celkem: A=0,300 [B]</t>
  </si>
  <si>
    <t>51</t>
  </si>
  <si>
    <t>977151133</t>
  </si>
  <si>
    <t>Jádrové vrty diamantovými korunkami do stavebních materiálů D přes 450 do 500 mm</t>
  </si>
  <si>
    <t>Jádrové vrty diamantovými korunkami do stavebních materiálů (železobetonu, betonu, cihel, obkladů, dlažeb, kamene) průměru přes 450 do 500 mm</t>
  </si>
  <si>
    <t>0.4=0,400 [A]</t>
  </si>
  <si>
    <t>99</t>
  </si>
  <si>
    <t>Přesun hmot</t>
  </si>
  <si>
    <t>52</t>
  </si>
  <si>
    <t>998276101</t>
  </si>
  <si>
    <t>Přesun hmot pro trubní vedení z trub z plastických hmot otevřený výkop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</si>
  <si>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</si>
  <si>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</si>
  <si>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</si>
  <si>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53</t>
  </si>
  <si>
    <t>979082213_R</t>
  </si>
  <si>
    <t>Vodorovná doprava suti po suchu</t>
  </si>
  <si>
    <t>Vodorovná doprava suti po suchu (odvoz, likvidace včetně poplatku z uložení zhotovitelem)</t>
  </si>
  <si>
    <t>SO301StokaD2</t>
  </si>
  <si>
    <t>113107162</t>
  </si>
  <si>
    <t>Odstranění podkladu z kameniva drceného tl přes 100 do 200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</si>
  <si>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</si>
  <si>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Vyústění - KŠ22' 
3.7*1.6=5,920 [A] 
'KŠ22 - KŠ23' 
17.3*1.6=27,680 [B] 
'KŠ23 - KŠ24' 
15.1*1.6=24,160 [C] 
'rozšíření šachet' 
0.1*2*2*3=1,200 [D] 
Celkem: A+B+C+D=58,960 [E]</t>
  </si>
  <si>
    <t>vyústění - KŠ22' 
4*1.6=6,400 [A]</t>
  </si>
  <si>
    <t>113107324</t>
  </si>
  <si>
    <t>Odstranění podkladu z kameniva drceného tl přes 300 do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</si>
  <si>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</si>
  <si>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odstranění provizorní úpravy' 
(3.7+17.3+15.1)*1.6*0.32=18,483 [A] 
0.2*1.8=0,360 [B] 
Celkem: A+B=18,843 [C]</t>
  </si>
  <si>
    <t>113107337</t>
  </si>
  <si>
    <t>Odstranění podkladu z betonu vyztuženého sítěmi tl přes 150 do 300 mm strojně pl do 50 m2</t>
  </si>
  <si>
    <t>Odstranění podkladů nebo krytů strojně plochy jednotlivě do 50 m2 s přemístěním hmot na skládku na vzdálenost do 3 m nebo s naložením na dopravní prostředek z betonu vyztuženého sítěmi, o tl. vrstvy přes 150 do 300 mm</t>
  </si>
  <si>
    <t>Vyústění' 
1.8*2+1*2=5,600 [A] 
Celkem: A=5,600 [B]</t>
  </si>
  <si>
    <t>113154113</t>
  </si>
  <si>
    <t>Frézování živičného krytu tl 50 mm pruh š 0,5 m pl do 500 m2 bez překážek v trase</t>
  </si>
  <si>
    <t>Frézování živičného podkladu nebo krytu  s naložením na dopravní prostředek plochy do 500 m2 bez překážek v trase pruhu šířky do 0,5 m, tloušťky vrstvy 50 mm</t>
  </si>
  <si>
    <t>asfaltová komunikace místní v celé šíři' 
'50% pro souběh vodovodu a splaš. kanalizace' 
'D2' 
44.6*5.5*0.5=122,650 [A] 
'v křižovatce' 
46.4*0.5=23,200 [B] 
Celkem: A+B=145,850 [C]</t>
  </si>
  <si>
    <t>113154114</t>
  </si>
  <si>
    <t>Frézování živičného krytu tl 100 mm pruh š 0,5 m pl do 500 m2 bez překážek v trase</t>
  </si>
  <si>
    <t>Frézování živičného podkladu nebo krytu  s naložením na dopravní prostředek plochy do 500 m2 bez překážek v trase pruhu šířky do 0,5 m, tloušťky vrstvy 100 mm</t>
  </si>
  <si>
    <t>Vyústění - KŠ22' 
3.7*1.6=5,920 [A] 
'KŠ22 - KŠ23' 
17.3*1.6=27,680 [B] 
'KŠ23 - KŠ24' 
15.1*1.6=24,160 [C] 
'rozšíření šachet' 
0.1*1.8*2*3=1,080 [D] 
Celkem: A+B+C+D=58,840 [E]</t>
  </si>
  <si>
    <t>113201112</t>
  </si>
  <si>
    <t>Vytrhání obrub silničních ležatých</t>
  </si>
  <si>
    <t>Vytrhání obrub  s vybouráním lože, s přemístěním hmot na skládku na vzdálenost do 3 m nebo s naložením na dopravní prostředek silničních ležatých</t>
  </si>
  <si>
    <t>15*10=150,000 [A]</t>
  </si>
  <si>
    <t>115101279_R</t>
  </si>
  <si>
    <t>Převedení odpadních vod během stavby</t>
  </si>
  <si>
    <t>Čerpání vody na dopravní výšku do 10 m průměrný přítok do 2000 l/min</t>
  </si>
  <si>
    <t>společné se splaškovou kanalizací počítáno s 50%' 
(15+17)*24*0.5=384,000 [A]</t>
  </si>
  <si>
    <t>15*2=30,000 [A]</t>
  </si>
  <si>
    <t>115101376_R</t>
  </si>
  <si>
    <t>Pohotovost čerpací soupravy pro přečerpávání</t>
  </si>
  <si>
    <t>Pohotovost čerpací soupravy pro dopravní výšku do 10 m přítok přes 500 do 1 000 l/min</t>
  </si>
  <si>
    <t>(15+17)*0.5*2=32,000 [A]</t>
  </si>
  <si>
    <t>2*1.6=3,200 [A] 
Celkem: A=3,200 [B]</t>
  </si>
  <si>
    <t>2*1.6=3,200 [A]</t>
  </si>
  <si>
    <t>3*1.6=4,800 [A] 
Celkem: A=4,800 [B]</t>
  </si>
  <si>
    <t>plyn' 
2*1.6*1.11*1.61=5,719 [A] 
'kanal' 
1*1.6*2*2.5=8,000 [B] 
1*1.6*1.3*1.8=3,744 [C] 
'kabely' 
3*1.6*1.05*1.55=7,812 [D] 
Celkem: A+B+C+D=25,275 [E]</t>
  </si>
  <si>
    <t>132254202</t>
  </si>
  <si>
    <t>Hloubení zapažených rýh š do 2000 mm v hornině třídy těžitelnosti I skupiny 3 objem do 50 m3</t>
  </si>
  <si>
    <t>Hloubení zapažených rýh šířky přes 800 do 2 000 mm strojně s urovnáním dna do předepsaného profilu a spádu v hornině třídy těžitelnosti I skupiny 3 přes 20 do 50 m3</t>
  </si>
  <si>
    <t>Vyústění - KŠ22' 
4*1.6*1.6-4*1.6*0.3=8,320 [A] 
3.7*1.6*1.68-3.7*1.6*0.32=8,051 [B] 
'KŠ22 - KŠ23' 
17.3*1.6*1.72-17.3*1.6*0.32=38,752 [C] 
'KŠ23 - KŠ24' 
15.1*1.6*1.78-15.1*1.6*0.32=35,274 [D] 
'rozšíření šachet' 
0.2*1.8*(1.72+1.72+1.84)-0.2*1.8*0.32*3=1,555 [E] 
Celkem: A+B+C+D+E=91,952 [F] 
91.952*0.6=55,171 [G]</t>
  </si>
  <si>
    <t>132354202</t>
  </si>
  <si>
    <t>Hloubení zapažených rýh š do 2000 mm v hornině třídy těžitelnosti II skupiny 4 objem do 50 m3</t>
  </si>
  <si>
    <t>Hloubení zapažených rýh šířky přes 800 do 2 000 mm strojně s urovnáním dna do předepsaného profilu a spádu v hornině třídy těžitelnosti II skupiny 4 přes 20 do 50 m3</t>
  </si>
  <si>
    <t>91.952*0.3=27,586 [A]</t>
  </si>
  <si>
    <t>91.952*0.1=9,195 [A]</t>
  </si>
  <si>
    <t>Vyústění - KŠ22' 
7.7*1.65*2=25,410 [A] 
'KŠ22 - KŠ23' 
17.3*1.72*2=59,512 [B] 
'KŠ23 - KŠ24' 
15.1*1.78*2=53,756 [C] 
Celkem: A+B+C=138,678 [D]</t>
  </si>
  <si>
    <t>91.952*0.6=55,171 [A]</t>
  </si>
  <si>
    <t>91.952*0.4=36,781 [A]</t>
  </si>
  <si>
    <t>tř. 3' 
91.952*0.6=55,171 [A] 
'tř. 4' 
91.952*0.3=27,586 [B] 
'tř. 5' 
91.952*0.1=9,195 [C] 
Celkem: A+B+C=91,952 [D]</t>
  </si>
  <si>
    <t>171251299_R</t>
  </si>
  <si>
    <t>Uložení frézovaného asfaltu na mezideponii</t>
  </si>
  <si>
    <t>15.699+13.533=29,232 [A]</t>
  </si>
  <si>
    <t>91.952-6.536-39.184-19.936=26,296 [A] 
'provizorní úprava komunikace' 
(3.7+17.3+15.1)*1.6*0.32=18,483 [B] 
'rozšíření šachet' 
0.1*2*1.8*3*0.32=0,346 [C] 
Celkem: A+B+C=45,125 [D]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</si>
  <si>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</si>
  <si>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</si>
  <si>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</si>
  <si>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(1.6*0.65-(3.14159265359*0.2*0.2)/2)*40.1=39,184 [A] 
Celkem: A=39,184 [B]</t>
  </si>
  <si>
    <t>39.184*2=78,368 [A]</t>
  </si>
  <si>
    <t>45.125*1.85=83,481 [A]</t>
  </si>
  <si>
    <t>43=43,000 [A]</t>
  </si>
  <si>
    <t>43*1.6=68,800 [A]</t>
  </si>
  <si>
    <t>68.8=68,800 [A] 
A * 1.1845Koeficient množství=81,494 [B]</t>
  </si>
  <si>
    <t>358315114</t>
  </si>
  <si>
    <t>Bourání stoky kompletní nebo vybourání otvorů z prostého betonu plochy do 4 m2</t>
  </si>
  <si>
    <t>Bourání stoky kompletní nebo vybourání otvorů průřezové plochy do 4 m2 ve stokách ze zdiva z prostého betonu</t>
  </si>
  <si>
    <t>potrubí' 
(3.14159265359*9.1*(0.215*0.215-0.15*0.15))=0,678 [A] 
'šachty' 
(3.14159265359*2.5*(0.62*0.62-0.5*0.5))*1=1,056 [B] 
Mezisoučet: A+B=1,734 [C] 
'odečtení 50% pro vodovod a splaškovou kanalizaci' 
-1.734*0.5=-0,867 [D] 
Celkem: A+B+D=0,867 [E]</t>
  </si>
  <si>
    <t>454791312_R</t>
  </si>
  <si>
    <t>Těsnění spáry pomocí bobtnající pásky</t>
  </si>
  <si>
    <t>Vyústění' 
3=3,000 [A] 
Celkem: A=3,000 [B]</t>
  </si>
  <si>
    <t>Vyústění - KŠ22' 
7.7*1.6*0.1=1,232 [A] 
'KŠ22 - KŠ23' 
17.3*1.6*0.1=2,768 [B] 
'KŠ23 - KŠ24' 
15.1*1.6*0.1=2,416 [C] 
'rozšíření šachet' 
0.1*2*2*3*0.1=0,120 [D] 
Celkem: A+B+C+D=6,536 [E]</t>
  </si>
  <si>
    <t>beton pod šachty' 
1.5*1.5*0.1*3=0,675 [A] 
Celkem: A=0,675 [B]</t>
  </si>
  <si>
    <t>452312131</t>
  </si>
  <si>
    <t>Sedlové lože z betonu prostého tř. C 12/15 otevřený výkop</t>
  </si>
  <si>
    <t>Podkladní a zajišťovací konstrukce z betonu prostého v otevřeném výkopu sedlové lože pod potrubí z betonu tř. C 12/15</t>
  </si>
  <si>
    <t>(1.6*0.35-(3.14159265359*0.2*0.2)/2)*40.1=19,936 [A] 
Celkem: A=19,936 [B]</t>
  </si>
  <si>
    <t>465513227</t>
  </si>
  <si>
    <t>Dlažba z lomového kamene na cementovou maltu s vyspárováním tl 250 mm pro hráze</t>
  </si>
  <si>
    <t>Dlažba z lomového kamene lomařsky upraveného  na cementovou maltu, s vyspárováním cementovou maltou, tl. kamene 250 mm</t>
  </si>
  <si>
    <t>vyústění' 
2*2=4,000 [A] 
Celkem: A=4,000 [B]</t>
  </si>
  <si>
    <t>465513584_R</t>
  </si>
  <si>
    <t>Kamenné obkladní zdivo tl. 200 mm</t>
  </si>
  <si>
    <t>4*1.6=6,400 [A]</t>
  </si>
  <si>
    <t>565155111</t>
  </si>
  <si>
    <t>Asfaltový beton vrstva podkladní ACP 16 (obalované kamenivo OKS) tl 70 mm š do 3 m</t>
  </si>
  <si>
    <t>Asfaltový beton vrstva podkladní ACP 16 (obalované kamenivo střednězrnné - OKS)  s rozprostřením a zhutněním v pruhu šířky přes 1,5 do 3 m, po zhutnění tl. 70 mm</t>
  </si>
  <si>
    <t>565231112</t>
  </si>
  <si>
    <t>Podklad ze štěrku částečně zpevněného cementovou maltou ŠCM tl 200 mm</t>
  </si>
  <si>
    <t>Podklad ze štěrku částečně zpevněného cementovou maltou ŠCM  s rozprostřením a s hutněním, po zhutnění tl. 200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</si>
  <si>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</si>
  <si>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</si>
  <si>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</si>
  <si>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573211109</t>
  </si>
  <si>
    <t>Postřik živičný spojovací z asfaltu v množství 0,50 kg/m2</t>
  </si>
  <si>
    <t>Postřik spojovací PS bez posypu kamenivem z asfaltu silničního, v množství 0,50 kg/m2</t>
  </si>
  <si>
    <t>577144211</t>
  </si>
  <si>
    <t>Asfaltový beton vrstva obrusná ACO 11 (ABS) tř. II tl 50 mm š do 3 m z nemodifikovaného asfaltu</t>
  </si>
  <si>
    <t>Asfaltový beton vrstva obrusná ACO 11 (ABS)  s rozprostřením a se zhutněním z nemodifikovaného asfaltu v pruhu šířky do 3 m tř. II, po zhutnění tl. 50 mm</t>
  </si>
  <si>
    <t>asfaltová komunikace místní v celé šíři' 
'D2' 
44.6*5.5/2=122,650 [A] 
'v křižovatce' 
46.4/2=23,200 [B] 
Celkem: A+B=145,850 [C]</t>
  </si>
  <si>
    <t>55</t>
  </si>
  <si>
    <t>68</t>
  </si>
  <si>
    <t>64</t>
  </si>
  <si>
    <t>552415934_R</t>
  </si>
  <si>
    <t>Kompletní zřízení kanalizační přípojky DN 150 včetně dodávky materiálu dle TZ, zemních prací a oprav povrchů</t>
  </si>
  <si>
    <t>1.8+4.5=6,300 [A]</t>
  </si>
  <si>
    <t>65</t>
  </si>
  <si>
    <t>56</t>
  </si>
  <si>
    <t>59224176</t>
  </si>
  <si>
    <t>prstenec šachtový vyrovnávací betonový 625x120x80mm</t>
  </si>
  <si>
    <t>57</t>
  </si>
  <si>
    <t>60</t>
  </si>
  <si>
    <t>62</t>
  </si>
  <si>
    <t>dno betonové šachty kanalizační 100x80 s vyložením kameninou</t>
  </si>
  <si>
    <t>dno betonové šachty kanalizačn 100x80  s vyložením kameninou</t>
  </si>
  <si>
    <t>63</t>
  </si>
  <si>
    <t>59224339_R</t>
  </si>
  <si>
    <t>dno betonové šachty kanalizační 100x100 s vyložením kameninou</t>
  </si>
  <si>
    <t>dno betonové šachty kanalizačn 100x100  s vyložením kameninou</t>
  </si>
  <si>
    <t>58</t>
  </si>
  <si>
    <t>59710706</t>
  </si>
  <si>
    <t>trouba kameninová glazovaná DN 400 dl 2,50m spojovací systém C Třída 200</t>
  </si>
  <si>
    <t>43=43,000 [A] 
A * 1.015Koeficient množství=43,645 [B]</t>
  </si>
  <si>
    <t>59711790_R</t>
  </si>
  <si>
    <t>odbočka kameninová glazovaná jednoduchá šikmá DN 400/150 dl 1000mm spojovací systém C/F tř.200/-</t>
  </si>
  <si>
    <t>831392121</t>
  </si>
  <si>
    <t>Montáž potrubí z trub kameninových hrdlových s integrovaným těsněním výkop sklon do 20 % DN 400</t>
  </si>
  <si>
    <t>Montáž potrubí z trub kameninových  hrdlových s integrovaným těsněním v otevřeném výkopu ve sklonu do 20 % DN 400</t>
  </si>
  <si>
    <t>837391221</t>
  </si>
  <si>
    <t>Montáž kameninových tvarovek odbočných s integrovaným těsněním otevřený výkop DN 400</t>
  </si>
  <si>
    <t>Montáž kameninových tvarovek na potrubí z trub kameninových  v otevřeném výkopu s integrovaným těsněním odbočných DN 400</t>
  </si>
  <si>
    <t>54</t>
  </si>
  <si>
    <t>59</t>
  </si>
  <si>
    <t>61</t>
  </si>
  <si>
    <t>66</t>
  </si>
  <si>
    <t>67</t>
  </si>
  <si>
    <t>69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</si>
  <si>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</si>
  <si>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</si>
  <si>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</si>
  <si>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70</t>
  </si>
  <si>
    <t>919732221</t>
  </si>
  <si>
    <t>Styčná spára napojení nového živičného povrchu na stávající za tepla š 15 mm hl 25 mm bez prořezání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</si>
  <si>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</si>
  <si>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stoka S3' 
(95+49.4)/2=72,200 [A] 
'v křižovatce' 
33.4/2=16,700 [B] 
Celkem: A+B=88,900 [C]</t>
  </si>
  <si>
    <t>71</t>
  </si>
  <si>
    <t>4.2+17.2=21,400 [A]</t>
  </si>
  <si>
    <t>72</t>
  </si>
  <si>
    <t>73</t>
  </si>
  <si>
    <t>0.5=0,500 [A]</t>
  </si>
  <si>
    <t>74</t>
  </si>
  <si>
    <t>979024443</t>
  </si>
  <si>
    <t>Očištění vybouraných obrubníků a krajníků silničních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</si>
  <si>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</si>
  <si>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75</t>
  </si>
  <si>
    <t>76</t>
  </si>
  <si>
    <t>0.215+1.907=2,122 [A]</t>
  </si>
  <si>
    <t>SO301StokaD2-1</t>
  </si>
  <si>
    <t>113106152</t>
  </si>
  <si>
    <t>Rozebrání dlažeb vozovek z velkých kostek s ložem ze živice ručně</t>
  </si>
  <si>
    <t>Rozebrání dlažeb a dílců vozovek a ploch s přemístěním hmot na skládku na vzdálenost do 3 m nebo s naložením na dopravní prostředek, s jakoukoliv výplní spár ručně z velkých kostek s ložem ze živice</t>
  </si>
  <si>
    <t>4.4*1.6=7,040 [A] 
0.2*1.8*1=0,360 [B] 
Celkem: A+B=7,400 [C]</t>
  </si>
  <si>
    <t>113107322</t>
  </si>
  <si>
    <t>Odstranění podkladu z kameniva drceného tl přes 100 do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</si>
  <si>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</si>
  <si>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KŠ24 - KŠ27' 
7.4*1.6=11,840 [A] 
Celkem: A=11,840 [B]</t>
  </si>
  <si>
    <t>KŠ24 - KŠ27' 
4.4*1.6=7,040 [A] 
'rozšíření šachet' 
0.2*1.8*1=0,360 [B] 
Celkem: A+B=7,400 [C]</t>
  </si>
  <si>
    <t>odstranění provizorní úpravy' 
7.4*1.6=11,840 [A]</t>
  </si>
  <si>
    <t>KŠ24 - KŠ27' 
11.8*1.6=18,880 [A] 
0.2*1.8*1=0,360 [B] 
Celkem: A+B=19,240 [C]</t>
  </si>
  <si>
    <t>předpoklad 4 dny' 
4*10=40,000 [A]</t>
  </si>
  <si>
    <t>společné se splaškovou kanalizací počítáno s 50%' 
4*24*0.5=48,000 [A]</t>
  </si>
  <si>
    <t>4*2=8,000 [A]</t>
  </si>
  <si>
    <t>4*0.5*2=4,000 [A]</t>
  </si>
  <si>
    <t>plyn' 
1*1.6*1.11*1.61=2,859 [A] 
'kabely' 
2*1.6*1.05*1.55=5,208 [B] 
Celkem: A+B=8,067 [C]</t>
  </si>
  <si>
    <t>KŠ24 - KŠ27' 
7.4*1.6*1.8-7.4*1.6*0.32=17,523 [A] 
4.4*1.6*1.82-4.4*1.6*0.50=9,293 [B] 
'rozšíření šachet' 
0.2*1.8*1.91-0.2*1.8*0.5=0,508 [C] 
Celkem: A+B+C=27,324 [D] 
27.324*0.6=16,394 [E]</t>
  </si>
  <si>
    <t>27.324*0.3=8,197 [A]</t>
  </si>
  <si>
    <t>27.324*0.1=2,732 [A]</t>
  </si>
  <si>
    <t>KŠ24 - KŠ27' 
11.8*1.8*2=42,480 [A] 
Celkem: A=42,480 [B]</t>
  </si>
  <si>
    <t>27.324*0.6=16,394 [A]</t>
  </si>
  <si>
    <t>27.324*0.4=10,930 [A]</t>
  </si>
  <si>
    <t>tř. 3' 
27.324*0.6=16,394 [A] 
'tř. 4' 
27.324*0.3=8,197 [B] 
'tř. 5' 
27.324*0.1=2,732 [C] 
Celkem: A+B+C=27,323 [D]</t>
  </si>
  <si>
    <t>4.425=4,425 [A]</t>
  </si>
  <si>
    <t>27.324-1.924-11.531-5.867=8,002 [A] 
'provizorní úprava komunikace' 
7.4*1.6*0.32=3,789 [B] 
Celkem: A+B=11,791 [C]</t>
  </si>
  <si>
    <t>(1.6*0.65-(3.14159265359*0.2*0.2)/2)*11.8=11,531 [A] 
Celkem: A=11,531 [B]</t>
  </si>
  <si>
    <t>11.531*2=23,062 [A]</t>
  </si>
  <si>
    <t>11.791*1.85=21,813 [A]</t>
  </si>
  <si>
    <t>11.8=11,800 [A]</t>
  </si>
  <si>
    <t>11.8*1.6=18,880 [A]</t>
  </si>
  <si>
    <t>KŠ24 - KŠ27' 
11.8*1.6*0.1=1,888 [A] 
'rozšíření šachet' 
0.1*2*1.8*0.1=0,036 [B] 
Celkem: A+B=1,924 [C]</t>
  </si>
  <si>
    <t>(1.6*0.35-(3.14159265359*0.2*0.2)/2)*11.8=5,867 [A] 
Celkem: A=5,867 [B]</t>
  </si>
  <si>
    <t>564861111</t>
  </si>
  <si>
    <t>Podklad ze štěrkodrtě ŠD plochy přes 100 m2 tl 200 mm</t>
  </si>
  <si>
    <t>Podklad ze štěrkodrti ŠD s rozprostřením a zhutněním plochy přes 100 m2, po zhutnění tl. 200 mm</t>
  </si>
  <si>
    <t>komunikace SÚS' 
4.4*1.6=7,040 [A] 
'rozšíření šachet' 
0.2*1.8*1=0,360 [B] 
Celkem: A+B=7,400 [C]</t>
  </si>
  <si>
    <t>564871116</t>
  </si>
  <si>
    <t>Podklad ze štěrkodrtě ŠD plochy přes 100 m2 tl. 300 mm</t>
  </si>
  <si>
    <t>Podklad ze štěrkodrti ŠD s rozprostřením a zhutněním plochy přes 100 m2, po zhutnění tl. 300 mm</t>
  </si>
  <si>
    <t>11.8=11,800 [A] 
A * 1.015Koeficient množství=11,977 [B]</t>
  </si>
  <si>
    <t>4.4*2=8,800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</si>
</sst>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5" fillId="0" borderId="1" xfId="0" applyFont="1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0+O8+O13+O98+O107+O112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0+I8+I13+I98+I107+I112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20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12.75">
      <c r="A10" s="28" t="s">
        <v>40</v>
      </c>
      <c r="E10" s="29" t="s">
        <v>38</v>
      </c>
    </row>
    <row r="11" spans="1:5" ht="12.75">
      <c r="A11" s="30" t="s">
        <v>41</v>
      </c>
      <c r="E11" s="31" t="s">
        <v>37</v>
      </c>
    </row>
    <row r="12" spans="1:5" ht="12.75">
      <c r="A12" t="s">
        <v>42</v>
      </c>
      <c r="E12" s="29" t="s">
        <v>37</v>
      </c>
    </row>
    <row r="13" spans="1:18" ht="12.75" customHeight="1">
      <c r="A13" s="5" t="s">
        <v>33</v>
      </c>
      <c s="5"/>
      <c s="34" t="s">
        <v>43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0+I14+I18+I22+I26+I30+I34+I38+I42+I46+I50+I54+I58+I62+I66+I70+I74+I78+I82+I86+I90+I94</f>
      </c>
      <c>
        <f>0+O14+O18+O22+O26+O30+O34+O38+O42+O46+O50+O54+O58+O62+O66+O70+O74+O78+O82+O86+O90+O94</f>
      </c>
    </row>
    <row r="14" spans="1:16" ht="12.75">
      <c r="A14" s="19" t="s">
        <v>35</v>
      </c>
      <c s="23" t="s">
        <v>14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ROUND(ROUND(H14,2)*ROUND(G14,3),2)</f>
      </c>
      <c r="O14">
        <f>(I14*21)/100</f>
      </c>
      <c t="s">
        <v>14</v>
      </c>
    </row>
    <row r="15" spans="1:5" ht="12.75">
      <c r="A15" s="28" t="s">
        <v>40</v>
      </c>
      <c r="E15" s="29" t="s">
        <v>46</v>
      </c>
    </row>
    <row r="16" spans="1:5" ht="12.75">
      <c r="A16" s="30" t="s">
        <v>41</v>
      </c>
      <c r="E16" s="31" t="s">
        <v>37</v>
      </c>
    </row>
    <row r="17" spans="1:5" ht="12.75">
      <c r="A17" t="s">
        <v>42</v>
      </c>
      <c r="E17" s="29" t="s">
        <v>37</v>
      </c>
    </row>
    <row r="18" spans="1:16" ht="12.75">
      <c r="A18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50</v>
      </c>
      <c s="26">
        <v>1</v>
      </c>
      <c s="27">
        <v>0</v>
      </c>
      <c s="27">
        <f>ROUND(ROUND(H18,2)*ROUND(G18,3),2)</f>
      </c>
      <c r="O18">
        <f>(I18*21)/100</f>
      </c>
      <c t="s">
        <v>14</v>
      </c>
    </row>
    <row r="19" spans="1:5" ht="38.25">
      <c r="A19" s="28" t="s">
        <v>40</v>
      </c>
      <c r="E19" s="29" t="s">
        <v>51</v>
      </c>
    </row>
    <row r="20" spans="1:5" ht="12.75">
      <c r="A20" s="30" t="s">
        <v>41</v>
      </c>
      <c r="E20" s="31" t="s">
        <v>37</v>
      </c>
    </row>
    <row r="21" spans="1:5" ht="12.75">
      <c r="A21" t="s">
        <v>42</v>
      </c>
      <c r="E21" s="29" t="s">
        <v>37</v>
      </c>
    </row>
    <row r="22" spans="1:16" ht="25.5">
      <c r="A22" s="19" t="s">
        <v>35</v>
      </c>
      <c s="23" t="s">
        <v>24</v>
      </c>
      <c s="23" t="s">
        <v>52</v>
      </c>
      <c s="19" t="s">
        <v>37</v>
      </c>
      <c s="24" t="s">
        <v>53</v>
      </c>
      <c s="25" t="s">
        <v>39</v>
      </c>
      <c s="26">
        <v>1</v>
      </c>
      <c s="27">
        <v>0</v>
      </c>
      <c s="27">
        <f>ROUND(ROUND(H22,2)*ROUND(G22,3),2)</f>
      </c>
      <c r="O22">
        <f>(I22*21)/100</f>
      </c>
      <c t="s">
        <v>14</v>
      </c>
    </row>
    <row r="23" spans="1:5" ht="12.75">
      <c r="A23" s="28" t="s">
        <v>40</v>
      </c>
      <c r="E23" s="29" t="s">
        <v>37</v>
      </c>
    </row>
    <row r="24" spans="1:5" ht="12.75">
      <c r="A24" s="30" t="s">
        <v>41</v>
      </c>
      <c r="E24" s="31" t="s">
        <v>37</v>
      </c>
    </row>
    <row r="25" spans="1:5" ht="12.75">
      <c r="A25" t="s">
        <v>42</v>
      </c>
      <c r="E25" s="29" t="s">
        <v>37</v>
      </c>
    </row>
    <row r="26" spans="1:16" ht="12.75">
      <c r="A26" s="19" t="s">
        <v>35</v>
      </c>
      <c s="23" t="s">
        <v>26</v>
      </c>
      <c s="23" t="s">
        <v>54</v>
      </c>
      <c s="19" t="s">
        <v>37</v>
      </c>
      <c s="24" t="s">
        <v>55</v>
      </c>
      <c s="25" t="s">
        <v>39</v>
      </c>
      <c s="26">
        <v>1</v>
      </c>
      <c s="27">
        <v>0</v>
      </c>
      <c s="27">
        <f>ROUND(ROUND(H26,2)*ROUND(G26,3),2)</f>
      </c>
      <c r="O26">
        <f>(I26*21)/100</f>
      </c>
      <c t="s">
        <v>14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41</v>
      </c>
      <c r="E28" s="31" t="s">
        <v>37</v>
      </c>
    </row>
    <row r="29" spans="1:5" ht="12.75">
      <c r="A29" t="s">
        <v>42</v>
      </c>
      <c r="E29" s="29" t="s">
        <v>37</v>
      </c>
    </row>
    <row r="30" spans="1:16" ht="25.5">
      <c r="A30" s="19" t="s">
        <v>35</v>
      </c>
      <c s="23" t="s">
        <v>13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ROUND(ROUND(H30,2)*ROUND(G30,3),2)</f>
      </c>
      <c r="O30">
        <f>(I30*21)/100</f>
      </c>
      <c t="s">
        <v>14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41</v>
      </c>
      <c r="E32" s="31" t="s">
        <v>37</v>
      </c>
    </row>
    <row r="33" spans="1:5" ht="12.75">
      <c r="A33" t="s">
        <v>42</v>
      </c>
      <c r="E33" s="29" t="s">
        <v>37</v>
      </c>
    </row>
    <row r="34" spans="1:16" ht="25.5">
      <c r="A34" s="19" t="s">
        <v>35</v>
      </c>
      <c s="23" t="s">
        <v>58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ROUND(ROUND(H34,2)*ROUND(G34,3),2)</f>
      </c>
      <c r="O34">
        <f>(I34*21)/100</f>
      </c>
      <c t="s">
        <v>14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41</v>
      </c>
      <c r="E36" s="31" t="s">
        <v>37</v>
      </c>
    </row>
    <row r="37" spans="1:5" ht="12.75">
      <c r="A37" t="s">
        <v>42</v>
      </c>
      <c r="E37" s="29" t="s">
        <v>37</v>
      </c>
    </row>
    <row r="38" spans="1:16" ht="25.5">
      <c r="A38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ROUND(ROUND(H38,2)*ROUND(G38,3),2)</f>
      </c>
      <c r="O38">
        <f>(I38*21)/100</f>
      </c>
      <c t="s">
        <v>14</v>
      </c>
    </row>
    <row r="39" spans="1:5" ht="25.5">
      <c r="A39" s="28" t="s">
        <v>40</v>
      </c>
      <c r="E39" s="29" t="s">
        <v>64</v>
      </c>
    </row>
    <row r="40" spans="1:5" ht="12.75">
      <c r="A40" s="30" t="s">
        <v>41</v>
      </c>
      <c r="E40" s="31" t="s">
        <v>37</v>
      </c>
    </row>
    <row r="41" spans="1:5" ht="12.75">
      <c r="A41" t="s">
        <v>42</v>
      </c>
      <c r="E41" s="29" t="s">
        <v>37</v>
      </c>
    </row>
    <row r="42" spans="1:16" ht="25.5">
      <c r="A42" s="19" t="s">
        <v>35</v>
      </c>
      <c s="23" t="s">
        <v>30</v>
      </c>
      <c s="23" t="s">
        <v>65</v>
      </c>
      <c s="19" t="s">
        <v>37</v>
      </c>
      <c s="24" t="s">
        <v>66</v>
      </c>
      <c s="25" t="s">
        <v>39</v>
      </c>
      <c s="26">
        <v>1</v>
      </c>
      <c s="27">
        <v>0</v>
      </c>
      <c s="27">
        <f>ROUND(ROUND(H42,2)*ROUND(G42,3),2)</f>
      </c>
      <c r="O42">
        <f>(I42*21)/100</f>
      </c>
      <c t="s">
        <v>14</v>
      </c>
    </row>
    <row r="43" spans="1:5" ht="25.5">
      <c r="A43" s="28" t="s">
        <v>40</v>
      </c>
      <c r="E43" s="29" t="s">
        <v>66</v>
      </c>
    </row>
    <row r="44" spans="1:5" ht="12.75">
      <c r="A44" s="30" t="s">
        <v>41</v>
      </c>
      <c r="E44" s="31" t="s">
        <v>37</v>
      </c>
    </row>
    <row r="45" spans="1:5" ht="12.75">
      <c r="A45" t="s">
        <v>42</v>
      </c>
      <c r="E45" s="29" t="s">
        <v>37</v>
      </c>
    </row>
    <row r="46" spans="1:16" ht="25.5">
      <c r="A46" s="19" t="s">
        <v>35</v>
      </c>
      <c s="23" t="s">
        <v>32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ROUND(ROUND(H46,2)*ROUND(G46,3),2)</f>
      </c>
      <c r="O46">
        <f>(I46*21)/100</f>
      </c>
      <c t="s">
        <v>14</v>
      </c>
    </row>
    <row r="47" spans="1:5" ht="25.5">
      <c r="A47" s="28" t="s">
        <v>40</v>
      </c>
      <c r="E47" s="29" t="s">
        <v>68</v>
      </c>
    </row>
    <row r="48" spans="1:5" ht="12.75">
      <c r="A48" s="30" t="s">
        <v>41</v>
      </c>
      <c r="E48" s="31" t="s">
        <v>37</v>
      </c>
    </row>
    <row r="49" spans="1:5" ht="12.75">
      <c r="A49" t="s">
        <v>42</v>
      </c>
      <c r="E49" s="29" t="s">
        <v>37</v>
      </c>
    </row>
    <row r="50" spans="1:16" ht="12.75">
      <c r="A50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ROUND(ROUND(H50,2)*ROUND(G50,3),2)</f>
      </c>
      <c r="O50">
        <f>(I50*21)/100</f>
      </c>
      <c t="s">
        <v>14</v>
      </c>
    </row>
    <row r="51" spans="1:5" ht="12.75">
      <c r="A51" s="28" t="s">
        <v>40</v>
      </c>
      <c r="E51" s="29" t="s">
        <v>71</v>
      </c>
    </row>
    <row r="52" spans="1:5" ht="12.75">
      <c r="A52" s="30" t="s">
        <v>41</v>
      </c>
      <c r="E52" s="31" t="s">
        <v>37</v>
      </c>
    </row>
    <row r="53" spans="1:5" ht="12.75">
      <c r="A53" t="s">
        <v>42</v>
      </c>
      <c r="E53" s="29" t="s">
        <v>37</v>
      </c>
    </row>
    <row r="54" spans="1:16" ht="12.75">
      <c r="A54" s="19" t="s">
        <v>35</v>
      </c>
      <c s="23" t="s">
        <v>72</v>
      </c>
      <c s="23" t="s">
        <v>73</v>
      </c>
      <c s="19" t="s">
        <v>37</v>
      </c>
      <c s="24" t="s">
        <v>74</v>
      </c>
      <c s="25" t="s">
        <v>39</v>
      </c>
      <c s="26">
        <v>1</v>
      </c>
      <c s="27">
        <v>0</v>
      </c>
      <c s="27">
        <f>ROUND(ROUND(H54,2)*ROUND(G54,3),2)</f>
      </c>
      <c r="O54">
        <f>(I54*21)/100</f>
      </c>
      <c t="s">
        <v>14</v>
      </c>
    </row>
    <row r="55" spans="1:5" ht="12.75">
      <c r="A55" s="28" t="s">
        <v>40</v>
      </c>
      <c r="E55" s="29" t="s">
        <v>74</v>
      </c>
    </row>
    <row r="56" spans="1:5" ht="12.75">
      <c r="A56" s="30" t="s">
        <v>41</v>
      </c>
      <c r="E56" s="31" t="s">
        <v>37</v>
      </c>
    </row>
    <row r="57" spans="1:5" ht="12.75">
      <c r="A57" t="s">
        <v>42</v>
      </c>
      <c r="E57" s="29" t="s">
        <v>37</v>
      </c>
    </row>
    <row r="58" spans="1:16" ht="12.75">
      <c r="A58" s="19" t="s">
        <v>35</v>
      </c>
      <c s="23" t="s">
        <v>75</v>
      </c>
      <c s="23" t="s">
        <v>76</v>
      </c>
      <c s="19" t="s">
        <v>37</v>
      </c>
      <c s="24" t="s">
        <v>77</v>
      </c>
      <c s="25" t="s">
        <v>39</v>
      </c>
      <c s="26">
        <v>1</v>
      </c>
      <c s="27">
        <v>0</v>
      </c>
      <c s="27">
        <f>ROUND(ROUND(H58,2)*ROUND(G58,3),2)</f>
      </c>
      <c r="O58">
        <f>(I58*21)/100</f>
      </c>
      <c t="s">
        <v>14</v>
      </c>
    </row>
    <row r="59" spans="1:5" ht="12.75">
      <c r="A59" s="28" t="s">
        <v>40</v>
      </c>
      <c r="E59" s="29" t="s">
        <v>77</v>
      </c>
    </row>
    <row r="60" spans="1:5" ht="12.75">
      <c r="A60" s="30" t="s">
        <v>41</v>
      </c>
      <c r="E60" s="31" t="s">
        <v>37</v>
      </c>
    </row>
    <row r="61" spans="1:5" ht="12.75">
      <c r="A61" t="s">
        <v>42</v>
      </c>
      <c r="E61" s="29" t="s">
        <v>37</v>
      </c>
    </row>
    <row r="62" spans="1:16" ht="12.75">
      <c r="A62" s="19" t="s">
        <v>35</v>
      </c>
      <c s="23" t="s">
        <v>78</v>
      </c>
      <c s="23" t="s">
        <v>79</v>
      </c>
      <c s="19" t="s">
        <v>37</v>
      </c>
      <c s="24" t="s">
        <v>80</v>
      </c>
      <c s="25" t="s">
        <v>39</v>
      </c>
      <c s="26">
        <v>1</v>
      </c>
      <c s="27">
        <v>0</v>
      </c>
      <c s="27">
        <f>ROUND(ROUND(H62,2)*ROUND(G62,3),2)</f>
      </c>
      <c r="O62">
        <f>(I62*21)/100</f>
      </c>
      <c t="s">
        <v>14</v>
      </c>
    </row>
    <row r="63" spans="1:5" ht="12.75">
      <c r="A63" s="28" t="s">
        <v>40</v>
      </c>
      <c r="E63" s="29" t="s">
        <v>80</v>
      </c>
    </row>
    <row r="64" spans="1:5" ht="12.75">
      <c r="A64" s="30" t="s">
        <v>41</v>
      </c>
      <c r="E64" s="31" t="s">
        <v>37</v>
      </c>
    </row>
    <row r="65" spans="1:5" ht="12.75">
      <c r="A65" t="s">
        <v>42</v>
      </c>
      <c r="E65" s="29" t="s">
        <v>37</v>
      </c>
    </row>
    <row r="66" spans="1:16" ht="12.75">
      <c r="A66" s="19" t="s">
        <v>35</v>
      </c>
      <c s="23" t="s">
        <v>81</v>
      </c>
      <c s="23" t="s">
        <v>82</v>
      </c>
      <c s="19" t="s">
        <v>37</v>
      </c>
      <c s="24" t="s">
        <v>83</v>
      </c>
      <c s="25" t="s">
        <v>84</v>
      </c>
      <c s="26">
        <v>1</v>
      </c>
      <c s="27">
        <v>0</v>
      </c>
      <c s="27">
        <f>ROUND(ROUND(H66,2)*ROUND(G66,3),2)</f>
      </c>
      <c r="O66">
        <f>(I66*21)/100</f>
      </c>
      <c t="s">
        <v>14</v>
      </c>
    </row>
    <row r="67" spans="1:5" ht="12.75">
      <c r="A67" s="28" t="s">
        <v>40</v>
      </c>
      <c r="E67" s="29" t="s">
        <v>83</v>
      </c>
    </row>
    <row r="68" spans="1:5" ht="12.75">
      <c r="A68" s="30" t="s">
        <v>41</v>
      </c>
      <c r="E68" s="31" t="s">
        <v>37</v>
      </c>
    </row>
    <row r="69" spans="1:5" ht="12.75">
      <c r="A69" t="s">
        <v>42</v>
      </c>
      <c r="E69" s="29" t="s">
        <v>37</v>
      </c>
    </row>
    <row r="70" spans="1:16" ht="12.75">
      <c r="A70" s="19" t="s">
        <v>35</v>
      </c>
      <c s="23" t="s">
        <v>85</v>
      </c>
      <c s="23" t="s">
        <v>86</v>
      </c>
      <c s="19" t="s">
        <v>37</v>
      </c>
      <c s="24" t="s">
        <v>87</v>
      </c>
      <c s="25" t="s">
        <v>39</v>
      </c>
      <c s="26">
        <v>1</v>
      </c>
      <c s="27">
        <v>0</v>
      </c>
      <c s="27">
        <f>ROUND(ROUND(H70,2)*ROUND(G70,3),2)</f>
      </c>
      <c r="O70">
        <f>(I70*21)/100</f>
      </c>
      <c t="s">
        <v>14</v>
      </c>
    </row>
    <row r="71" spans="1:5" ht="12.75">
      <c r="A71" s="28" t="s">
        <v>40</v>
      </c>
      <c r="E71" s="29" t="s">
        <v>87</v>
      </c>
    </row>
    <row r="72" spans="1:5" ht="12.75">
      <c r="A72" s="30" t="s">
        <v>41</v>
      </c>
      <c r="E72" s="31" t="s">
        <v>37</v>
      </c>
    </row>
    <row r="73" spans="1:5" ht="12.75">
      <c r="A73" t="s">
        <v>42</v>
      </c>
      <c r="E73" s="29" t="s">
        <v>37</v>
      </c>
    </row>
    <row r="74" spans="1:16" ht="25.5">
      <c r="A74" s="19" t="s">
        <v>35</v>
      </c>
      <c s="23" t="s">
        <v>88</v>
      </c>
      <c s="23" t="s">
        <v>89</v>
      </c>
      <c s="19" t="s">
        <v>37</v>
      </c>
      <c s="24" t="s">
        <v>90</v>
      </c>
      <c s="25" t="s">
        <v>39</v>
      </c>
      <c s="26">
        <v>1</v>
      </c>
      <c s="27">
        <v>0</v>
      </c>
      <c s="27">
        <f>ROUND(ROUND(H74,2)*ROUND(G74,3),2)</f>
      </c>
      <c r="O74">
        <f>(I74*21)/100</f>
      </c>
      <c t="s">
        <v>14</v>
      </c>
    </row>
    <row r="75" spans="1:5" ht="25.5">
      <c r="A75" s="28" t="s">
        <v>40</v>
      </c>
      <c r="E75" s="29" t="s">
        <v>90</v>
      </c>
    </row>
    <row r="76" spans="1:5" ht="12.75">
      <c r="A76" s="30" t="s">
        <v>41</v>
      </c>
      <c r="E76" s="31" t="s">
        <v>37</v>
      </c>
    </row>
    <row r="77" spans="1:5" ht="12.75">
      <c r="A77" t="s">
        <v>42</v>
      </c>
      <c r="E77" s="29" t="s">
        <v>37</v>
      </c>
    </row>
    <row r="78" spans="1:16" ht="12.75">
      <c r="A78" s="19" t="s">
        <v>35</v>
      </c>
      <c s="23" t="s">
        <v>91</v>
      </c>
      <c s="23" t="s">
        <v>92</v>
      </c>
      <c s="19" t="s">
        <v>37</v>
      </c>
      <c s="24" t="s">
        <v>93</v>
      </c>
      <c s="25" t="s">
        <v>39</v>
      </c>
      <c s="26">
        <v>1</v>
      </c>
      <c s="27">
        <v>0</v>
      </c>
      <c s="27">
        <f>ROUND(ROUND(H78,2)*ROUND(G78,3),2)</f>
      </c>
      <c r="O78">
        <f>(I78*21)/100</f>
      </c>
      <c t="s">
        <v>14</v>
      </c>
    </row>
    <row r="79" spans="1:5" ht="12.75">
      <c r="A79" s="28" t="s">
        <v>40</v>
      </c>
      <c r="E79" s="29" t="s">
        <v>93</v>
      </c>
    </row>
    <row r="80" spans="1:5" ht="12.75">
      <c r="A80" s="30" t="s">
        <v>41</v>
      </c>
      <c r="E80" s="31" t="s">
        <v>37</v>
      </c>
    </row>
    <row r="81" spans="1:5" ht="12.75">
      <c r="A81" t="s">
        <v>42</v>
      </c>
      <c r="E81" s="29" t="s">
        <v>37</v>
      </c>
    </row>
    <row r="82" spans="1:16" ht="12.75">
      <c r="A82" s="19" t="s">
        <v>35</v>
      </c>
      <c s="23" t="s">
        <v>94</v>
      </c>
      <c s="23" t="s">
        <v>95</v>
      </c>
      <c s="19" t="s">
        <v>37</v>
      </c>
      <c s="24" t="s">
        <v>96</v>
      </c>
      <c s="25" t="s">
        <v>39</v>
      </c>
      <c s="26">
        <v>1</v>
      </c>
      <c s="27">
        <v>0</v>
      </c>
      <c s="27">
        <f>ROUND(ROUND(H82,2)*ROUND(G82,3),2)</f>
      </c>
      <c r="O82">
        <f>(I82*21)/100</f>
      </c>
      <c t="s">
        <v>14</v>
      </c>
    </row>
    <row r="83" spans="1:5" ht="12.75">
      <c r="A83" s="28" t="s">
        <v>40</v>
      </c>
      <c r="E83" s="29" t="s">
        <v>96</v>
      </c>
    </row>
    <row r="84" spans="1:5" ht="12.75">
      <c r="A84" s="30" t="s">
        <v>41</v>
      </c>
      <c r="E84" s="31" t="s">
        <v>37</v>
      </c>
    </row>
    <row r="85" spans="1:5" ht="12.75">
      <c r="A85" t="s">
        <v>42</v>
      </c>
      <c r="E85" s="29" t="s">
        <v>37</v>
      </c>
    </row>
    <row r="86" spans="1:16" ht="25.5">
      <c r="A86" s="19" t="s">
        <v>35</v>
      </c>
      <c s="23" t="s">
        <v>97</v>
      </c>
      <c s="23" t="s">
        <v>98</v>
      </c>
      <c s="19" t="s">
        <v>37</v>
      </c>
      <c s="24" t="s">
        <v>99</v>
      </c>
      <c s="25" t="s">
        <v>39</v>
      </c>
      <c s="26">
        <v>1</v>
      </c>
      <c s="27">
        <v>0</v>
      </c>
      <c s="27">
        <f>ROUND(ROUND(H86,2)*ROUND(G86,3),2)</f>
      </c>
      <c r="O86">
        <f>(I86*21)/100</f>
      </c>
      <c t="s">
        <v>14</v>
      </c>
    </row>
    <row r="87" spans="1:5" ht="25.5">
      <c r="A87" s="28" t="s">
        <v>40</v>
      </c>
      <c r="E87" s="29" t="s">
        <v>99</v>
      </c>
    </row>
    <row r="88" spans="1:5" ht="12.75">
      <c r="A88" s="30" t="s">
        <v>41</v>
      </c>
      <c r="E88" s="31" t="s">
        <v>37</v>
      </c>
    </row>
    <row r="89" spans="1:5" ht="12.75">
      <c r="A89" t="s">
        <v>42</v>
      </c>
      <c r="E89" s="29" t="s">
        <v>37</v>
      </c>
    </row>
    <row r="90" spans="1:16" ht="12.75">
      <c r="A90" s="19" t="s">
        <v>35</v>
      </c>
      <c s="23" t="s">
        <v>100</v>
      </c>
      <c s="23" t="s">
        <v>101</v>
      </c>
      <c s="19" t="s">
        <v>37</v>
      </c>
      <c s="24" t="s">
        <v>102</v>
      </c>
      <c s="25" t="s">
        <v>39</v>
      </c>
      <c s="26">
        <v>1</v>
      </c>
      <c s="27">
        <v>0</v>
      </c>
      <c s="27">
        <f>ROUND(ROUND(H90,2)*ROUND(G90,3),2)</f>
      </c>
      <c r="O90">
        <f>(I90*21)/100</f>
      </c>
      <c t="s">
        <v>14</v>
      </c>
    </row>
    <row r="91" spans="1:5" ht="25.5">
      <c r="A91" s="28" t="s">
        <v>40</v>
      </c>
      <c r="E91" s="29" t="s">
        <v>99</v>
      </c>
    </row>
    <row r="92" spans="1:5" ht="12.75">
      <c r="A92" s="30" t="s">
        <v>41</v>
      </c>
      <c r="E92" s="31" t="s">
        <v>37</v>
      </c>
    </row>
    <row r="93" spans="1:5" ht="12.75">
      <c r="A93" t="s">
        <v>42</v>
      </c>
      <c r="E93" s="29" t="s">
        <v>37</v>
      </c>
    </row>
    <row r="94" spans="1:16" ht="12.75">
      <c r="A94" s="19" t="s">
        <v>35</v>
      </c>
      <c s="23" t="s">
        <v>103</v>
      </c>
      <c s="23" t="s">
        <v>104</v>
      </c>
      <c s="19" t="s">
        <v>37</v>
      </c>
      <c s="24" t="s">
        <v>105</v>
      </c>
      <c s="25" t="s">
        <v>39</v>
      </c>
      <c s="26">
        <v>1</v>
      </c>
      <c s="27">
        <v>0</v>
      </c>
      <c s="27">
        <f>ROUND(ROUND(H94,2)*ROUND(G94,3),2)</f>
      </c>
      <c r="O94">
        <f>(I94*21)/100</f>
      </c>
      <c t="s">
        <v>14</v>
      </c>
    </row>
    <row r="95" spans="1:5" ht="12.75">
      <c r="A95" s="28" t="s">
        <v>40</v>
      </c>
      <c r="E95" s="29" t="s">
        <v>105</v>
      </c>
    </row>
    <row r="96" spans="1:5" ht="12.75">
      <c r="A96" s="30" t="s">
        <v>41</v>
      </c>
      <c r="E96" s="31" t="s">
        <v>37</v>
      </c>
    </row>
    <row r="97" spans="1:5" ht="12.75">
      <c r="A97" t="s">
        <v>42</v>
      </c>
      <c r="E97" s="29" t="s">
        <v>37</v>
      </c>
    </row>
    <row r="98" spans="1:18" ht="12.75" customHeight="1">
      <c r="A98" s="5" t="s">
        <v>33</v>
      </c>
      <c s="5"/>
      <c s="34" t="s">
        <v>106</v>
      </c>
      <c s="5"/>
      <c s="21" t="s">
        <v>107</v>
      </c>
      <c s="5"/>
      <c s="5"/>
      <c s="5"/>
      <c s="35">
        <f>0+Q98</f>
      </c>
      <c r="O98">
        <f>0+R98</f>
      </c>
      <c r="Q98">
        <f>0+I99+I103</f>
      </c>
      <c>
        <f>0+O99+O103</f>
      </c>
    </row>
    <row r="99" spans="1:16" ht="12.75">
      <c r="A99" s="19" t="s">
        <v>35</v>
      </c>
      <c s="23" t="s">
        <v>108</v>
      </c>
      <c s="23" t="s">
        <v>109</v>
      </c>
      <c s="19" t="s">
        <v>37</v>
      </c>
      <c s="24" t="s">
        <v>110</v>
      </c>
      <c s="25" t="s">
        <v>39</v>
      </c>
      <c s="26">
        <v>1</v>
      </c>
      <c s="27">
        <v>0</v>
      </c>
      <c s="27">
        <f>ROUND(ROUND(H99,2)*ROUND(G99,3),2)</f>
      </c>
      <c r="O99">
        <f>(I99*21)/100</f>
      </c>
      <c t="s">
        <v>14</v>
      </c>
    </row>
    <row r="100" spans="1:5" ht="12.75">
      <c r="A100" s="28" t="s">
        <v>40</v>
      </c>
      <c r="E100" s="29" t="s">
        <v>110</v>
      </c>
    </row>
    <row r="101" spans="1:5" ht="12.75">
      <c r="A101" s="30" t="s">
        <v>41</v>
      </c>
      <c r="E101" s="31" t="s">
        <v>37</v>
      </c>
    </row>
    <row r="102" spans="1:5" ht="12.75">
      <c r="A102" t="s">
        <v>42</v>
      </c>
      <c r="E102" s="29" t="s">
        <v>37</v>
      </c>
    </row>
    <row r="103" spans="1:16" ht="12.75">
      <c r="A103" s="19" t="s">
        <v>35</v>
      </c>
      <c s="23" t="s">
        <v>111</v>
      </c>
      <c s="23" t="s">
        <v>112</v>
      </c>
      <c s="19" t="s">
        <v>37</v>
      </c>
      <c s="24" t="s">
        <v>113</v>
      </c>
      <c s="25" t="s">
        <v>39</v>
      </c>
      <c s="26">
        <v>1</v>
      </c>
      <c s="27">
        <v>0</v>
      </c>
      <c s="27">
        <f>ROUND(ROUND(H103,2)*ROUND(G103,3),2)</f>
      </c>
      <c r="O103">
        <f>(I103*21)/100</f>
      </c>
      <c t="s">
        <v>14</v>
      </c>
    </row>
    <row r="104" spans="1:5" ht="12.75">
      <c r="A104" s="28" t="s">
        <v>40</v>
      </c>
      <c r="E104" s="29" t="s">
        <v>113</v>
      </c>
    </row>
    <row r="105" spans="1:5" ht="12.75">
      <c r="A105" s="30" t="s">
        <v>41</v>
      </c>
      <c r="E105" s="31" t="s">
        <v>37</v>
      </c>
    </row>
    <row r="106" spans="1:5" ht="12.75">
      <c r="A106" t="s">
        <v>42</v>
      </c>
      <c r="E106" s="29" t="s">
        <v>37</v>
      </c>
    </row>
    <row r="107" spans="1:18" ht="12.75" customHeight="1">
      <c r="A107" s="5" t="s">
        <v>33</v>
      </c>
      <c s="5"/>
      <c s="34" t="s">
        <v>114</v>
      </c>
      <c s="5"/>
      <c s="21" t="s">
        <v>115</v>
      </c>
      <c s="5"/>
      <c s="5"/>
      <c s="5"/>
      <c s="35">
        <f>0+Q107</f>
      </c>
      <c r="O107">
        <f>0+R107</f>
      </c>
      <c r="Q107">
        <f>0+I108</f>
      </c>
      <c>
        <f>0+O108</f>
      </c>
    </row>
    <row r="108" spans="1:16" ht="12.75">
      <c r="A108" s="19" t="s">
        <v>35</v>
      </c>
      <c s="23" t="s">
        <v>116</v>
      </c>
      <c s="23" t="s">
        <v>117</v>
      </c>
      <c s="19" t="s">
        <v>37</v>
      </c>
      <c s="24" t="s">
        <v>115</v>
      </c>
      <c s="25" t="s">
        <v>39</v>
      </c>
      <c s="26">
        <v>1</v>
      </c>
      <c s="27">
        <v>0</v>
      </c>
      <c s="27">
        <f>ROUND(ROUND(H108,2)*ROUND(G108,3),2)</f>
      </c>
      <c r="O108">
        <f>(I108*21)/100</f>
      </c>
      <c t="s">
        <v>14</v>
      </c>
    </row>
    <row r="109" spans="1:5" ht="12.75">
      <c r="A109" s="28" t="s">
        <v>40</v>
      </c>
      <c r="E109" s="29" t="s">
        <v>115</v>
      </c>
    </row>
    <row r="110" spans="1:5" ht="12.75">
      <c r="A110" s="30" t="s">
        <v>41</v>
      </c>
      <c r="E110" s="31" t="s">
        <v>37</v>
      </c>
    </row>
    <row r="111" spans="1:5" ht="12.75">
      <c r="A111" t="s">
        <v>42</v>
      </c>
      <c r="E111" s="29" t="s">
        <v>37</v>
      </c>
    </row>
    <row r="112" spans="1:18" ht="12.75" customHeight="1">
      <c r="A112" s="5" t="s">
        <v>33</v>
      </c>
      <c s="5"/>
      <c s="34" t="s">
        <v>118</v>
      </c>
      <c s="5"/>
      <c s="21" t="s">
        <v>119</v>
      </c>
      <c s="5"/>
      <c s="5"/>
      <c s="5"/>
      <c s="35">
        <f>0+Q112</f>
      </c>
      <c r="O112">
        <f>0+R112</f>
      </c>
      <c r="Q112">
        <f>0+I113+I117</f>
      </c>
      <c>
        <f>0+O113+O117</f>
      </c>
    </row>
    <row r="113" spans="1:16" ht="12.75">
      <c r="A113" s="19" t="s">
        <v>35</v>
      </c>
      <c s="23" t="s">
        <v>120</v>
      </c>
      <c s="23" t="s">
        <v>121</v>
      </c>
      <c s="19" t="s">
        <v>37</v>
      </c>
      <c s="24" t="s">
        <v>122</v>
      </c>
      <c s="25" t="s">
        <v>39</v>
      </c>
      <c s="26">
        <v>1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12.75">
      <c r="A114" s="28" t="s">
        <v>40</v>
      </c>
      <c r="E114" s="29" t="s">
        <v>122</v>
      </c>
    </row>
    <row r="115" spans="1:5" ht="12.75">
      <c r="A115" s="30" t="s">
        <v>41</v>
      </c>
      <c r="E115" s="31" t="s">
        <v>37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123</v>
      </c>
      <c s="23" t="s">
        <v>124</v>
      </c>
      <c s="19" t="s">
        <v>37</v>
      </c>
      <c s="24" t="s">
        <v>125</v>
      </c>
      <c s="25" t="s">
        <v>84</v>
      </c>
      <c s="26">
        <v>1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125</v>
      </c>
    </row>
    <row r="119" spans="1:5" ht="12.75">
      <c r="A119" s="30" t="s">
        <v>41</v>
      </c>
      <c r="E119" s="31" t="s">
        <v>37</v>
      </c>
    </row>
    <row r="120" spans="1:5" ht="12.75">
      <c r="A120" t="s">
        <v>42</v>
      </c>
      <c r="E1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0+O8+O97+O110+O115+O124+O133+O206+O219+O224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126</v>
      </c>
      <c s="36">
        <f>0+I8+I97+I110+I115+I124+I133+I206+I219+I224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126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</f>
      </c>
      <c>
        <f>0+O9+O13+O17+O21+O25+O29+O33+O37+O41+O45+O49+O53+O57+O61+O65+O69+O73+O77+O81+O85+O89+O93</f>
      </c>
    </row>
    <row r="9" spans="1:16" ht="12.75">
      <c r="A9" s="19" t="s">
        <v>35</v>
      </c>
      <c s="23" t="s">
        <v>20</v>
      </c>
      <c s="23" t="s">
        <v>128</v>
      </c>
      <c s="19" t="s">
        <v>37</v>
      </c>
      <c s="24" t="s">
        <v>129</v>
      </c>
      <c s="25" t="s">
        <v>130</v>
      </c>
      <c s="26">
        <v>12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131</v>
      </c>
    </row>
    <row r="11" spans="1:5" ht="38.25">
      <c r="A11" s="30" t="s">
        <v>41</v>
      </c>
      <c r="E11" s="37" t="s">
        <v>132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133</v>
      </c>
      <c s="19" t="s">
        <v>37</v>
      </c>
      <c s="24" t="s">
        <v>134</v>
      </c>
      <c s="25" t="s">
        <v>130</v>
      </c>
      <c s="26">
        <v>21.32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135</v>
      </c>
    </row>
    <row r="15" spans="1:5" ht="76.5">
      <c r="A15" s="30" t="s">
        <v>41</v>
      </c>
      <c r="E15" s="37" t="s">
        <v>136</v>
      </c>
    </row>
    <row r="16" spans="1:5" ht="12.75">
      <c r="A16" t="s">
        <v>42</v>
      </c>
      <c r="E16" s="29" t="s">
        <v>37</v>
      </c>
    </row>
    <row r="17" spans="1:16" ht="12.75">
      <c r="A17" s="19" t="s">
        <v>35</v>
      </c>
      <c s="23" t="s">
        <v>12</v>
      </c>
      <c s="23" t="s">
        <v>137</v>
      </c>
      <c s="19" t="s">
        <v>37</v>
      </c>
      <c s="24" t="s">
        <v>138</v>
      </c>
      <c s="25" t="s">
        <v>130</v>
      </c>
      <c s="26">
        <v>12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139</v>
      </c>
    </row>
    <row r="19" spans="1:5" ht="38.25">
      <c r="A19" s="30" t="s">
        <v>41</v>
      </c>
      <c r="E19" s="37" t="s">
        <v>132</v>
      </c>
    </row>
    <row r="20" spans="1:5" ht="12.75">
      <c r="A20" t="s">
        <v>42</v>
      </c>
      <c r="E20" s="29" t="s">
        <v>37</v>
      </c>
    </row>
    <row r="21" spans="1:16" ht="12.75">
      <c r="A21" s="19" t="s">
        <v>35</v>
      </c>
      <c s="23" t="s">
        <v>24</v>
      </c>
      <c s="23" t="s">
        <v>140</v>
      </c>
      <c s="19" t="s">
        <v>37</v>
      </c>
      <c s="24" t="s">
        <v>141</v>
      </c>
      <c s="25" t="s">
        <v>142</v>
      </c>
      <c s="26">
        <v>70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25.5">
      <c r="A22" s="28" t="s">
        <v>40</v>
      </c>
      <c r="E22" s="29" t="s">
        <v>143</v>
      </c>
    </row>
    <row r="23" spans="1:5" ht="25.5">
      <c r="A23" s="30" t="s">
        <v>41</v>
      </c>
      <c r="E23" s="37" t="s">
        <v>144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145</v>
      </c>
      <c s="19" t="s">
        <v>37</v>
      </c>
      <c s="24" t="s">
        <v>146</v>
      </c>
      <c s="25" t="s">
        <v>147</v>
      </c>
      <c s="26">
        <v>14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148</v>
      </c>
    </row>
    <row r="27" spans="1:5" ht="12.75">
      <c r="A27" s="30" t="s">
        <v>41</v>
      </c>
      <c r="E27" s="31" t="s">
        <v>149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150</v>
      </c>
      <c s="19" t="s">
        <v>37</v>
      </c>
      <c s="24" t="s">
        <v>151</v>
      </c>
      <c s="25" t="s">
        <v>152</v>
      </c>
      <c s="26">
        <v>1.6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63.75">
      <c r="A30" s="28" t="s">
        <v>40</v>
      </c>
      <c r="E30" s="29" t="s">
        <v>153</v>
      </c>
    </row>
    <row r="31" spans="1:5" ht="25.5">
      <c r="A31" s="30" t="s">
        <v>41</v>
      </c>
      <c r="E31" s="31" t="s">
        <v>154</v>
      </c>
    </row>
    <row r="32" spans="1:5" ht="12.75">
      <c r="A32" t="s">
        <v>42</v>
      </c>
      <c r="E32" s="29" t="s">
        <v>37</v>
      </c>
    </row>
    <row r="33" spans="1:16" ht="25.5">
      <c r="A33" s="19" t="s">
        <v>35</v>
      </c>
      <c s="23" t="s">
        <v>58</v>
      </c>
      <c s="23" t="s">
        <v>155</v>
      </c>
      <c s="19" t="s">
        <v>37</v>
      </c>
      <c s="24" t="s">
        <v>156</v>
      </c>
      <c s="25" t="s">
        <v>152</v>
      </c>
      <c s="26">
        <v>1.6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63.75">
      <c r="A34" s="28" t="s">
        <v>40</v>
      </c>
      <c r="E34" s="29" t="s">
        <v>157</v>
      </c>
    </row>
    <row r="35" spans="1:5" ht="12.75">
      <c r="A35" s="30" t="s">
        <v>41</v>
      </c>
      <c r="E35" s="31" t="s">
        <v>158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159</v>
      </c>
      <c s="19" t="s">
        <v>37</v>
      </c>
      <c s="24" t="s">
        <v>160</v>
      </c>
      <c s="25" t="s">
        <v>152</v>
      </c>
      <c s="26">
        <v>6.4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63.75">
      <c r="A38" s="28" t="s">
        <v>40</v>
      </c>
      <c r="E38" s="29" t="s">
        <v>161</v>
      </c>
    </row>
    <row r="39" spans="1:5" ht="25.5">
      <c r="A39" s="30" t="s">
        <v>41</v>
      </c>
      <c r="E39" s="31" t="s">
        <v>162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163</v>
      </c>
      <c s="19" t="s">
        <v>37</v>
      </c>
      <c s="24" t="s">
        <v>164</v>
      </c>
      <c s="25" t="s">
        <v>165</v>
      </c>
      <c s="26">
        <v>18.075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166</v>
      </c>
    </row>
    <row r="43" spans="1:5" ht="89.25">
      <c r="A43" s="30" t="s">
        <v>41</v>
      </c>
      <c r="E43" s="37" t="s">
        <v>167</v>
      </c>
    </row>
    <row r="44" spans="1:5" ht="12.75">
      <c r="A44" t="s">
        <v>42</v>
      </c>
      <c r="E44" s="29" t="s">
        <v>37</v>
      </c>
    </row>
    <row r="45" spans="1:16" ht="25.5">
      <c r="A45" s="19" t="s">
        <v>35</v>
      </c>
      <c s="23" t="s">
        <v>32</v>
      </c>
      <c s="23" t="s">
        <v>168</v>
      </c>
      <c s="19" t="s">
        <v>37</v>
      </c>
      <c s="24" t="s">
        <v>169</v>
      </c>
      <c s="25" t="s">
        <v>165</v>
      </c>
      <c s="26">
        <v>19.027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170</v>
      </c>
    </row>
    <row r="47" spans="1:5" ht="89.25">
      <c r="A47" s="30" t="s">
        <v>41</v>
      </c>
      <c r="E47" s="37" t="s">
        <v>171</v>
      </c>
    </row>
    <row r="48" spans="1:5" ht="12.75">
      <c r="A48" t="s">
        <v>42</v>
      </c>
      <c r="E48" s="29" t="s">
        <v>37</v>
      </c>
    </row>
    <row r="49" spans="1:16" ht="25.5">
      <c r="A49" s="19" t="s">
        <v>35</v>
      </c>
      <c s="23" t="s">
        <v>69</v>
      </c>
      <c s="23" t="s">
        <v>172</v>
      </c>
      <c s="19" t="s">
        <v>37</v>
      </c>
      <c s="24" t="s">
        <v>173</v>
      </c>
      <c s="25" t="s">
        <v>165</v>
      </c>
      <c s="26">
        <v>9.514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174</v>
      </c>
    </row>
    <row r="51" spans="1:5" ht="12.75">
      <c r="A51" s="30" t="s">
        <v>41</v>
      </c>
      <c r="E51" s="31" t="s">
        <v>175</v>
      </c>
    </row>
    <row r="52" spans="1:5" ht="12.75">
      <c r="A52" t="s">
        <v>42</v>
      </c>
      <c r="E52" s="29" t="s">
        <v>37</v>
      </c>
    </row>
    <row r="53" spans="1:16" ht="25.5">
      <c r="A53" s="19" t="s">
        <v>35</v>
      </c>
      <c s="23" t="s">
        <v>72</v>
      </c>
      <c s="23" t="s">
        <v>176</v>
      </c>
      <c s="19" t="s">
        <v>37</v>
      </c>
      <c s="24" t="s">
        <v>177</v>
      </c>
      <c s="25" t="s">
        <v>165</v>
      </c>
      <c s="26">
        <v>3.171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178</v>
      </c>
    </row>
    <row r="55" spans="1:5" ht="12.75">
      <c r="A55" s="30" t="s">
        <v>41</v>
      </c>
      <c r="E55" s="31" t="s">
        <v>179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180</v>
      </c>
      <c s="19" t="s">
        <v>37</v>
      </c>
      <c s="24" t="s">
        <v>181</v>
      </c>
      <c s="25" t="s">
        <v>165</v>
      </c>
      <c s="26">
        <v>3.171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182</v>
      </c>
    </row>
    <row r="59" spans="1:5" ht="12.75">
      <c r="A59" s="30" t="s">
        <v>41</v>
      </c>
      <c r="E59" s="31" t="s">
        <v>179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78</v>
      </c>
      <c s="23" t="s">
        <v>183</v>
      </c>
      <c s="19" t="s">
        <v>37</v>
      </c>
      <c s="24" t="s">
        <v>184</v>
      </c>
      <c s="25" t="s">
        <v>130</v>
      </c>
      <c s="26">
        <v>49.78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185</v>
      </c>
    </row>
    <row r="63" spans="1:5" ht="38.25">
      <c r="A63" s="30" t="s">
        <v>41</v>
      </c>
      <c r="E63" s="37" t="s">
        <v>186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81</v>
      </c>
      <c s="23" t="s">
        <v>187</v>
      </c>
      <c s="19" t="s">
        <v>37</v>
      </c>
      <c s="24" t="s">
        <v>188</v>
      </c>
      <c s="25" t="s">
        <v>130</v>
      </c>
      <c s="26">
        <v>49.78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189</v>
      </c>
    </row>
    <row r="67" spans="1:5" ht="12.75">
      <c r="A67" s="30" t="s">
        <v>41</v>
      </c>
      <c r="E67" s="31" t="s">
        <v>37</v>
      </c>
    </row>
    <row r="68" spans="1:5" ht="12.75">
      <c r="A68" t="s">
        <v>42</v>
      </c>
      <c r="E68" s="29" t="s">
        <v>37</v>
      </c>
    </row>
    <row r="69" spans="1:16" ht="12.75">
      <c r="A69" s="19" t="s">
        <v>35</v>
      </c>
      <c s="23" t="s">
        <v>85</v>
      </c>
      <c s="23" t="s">
        <v>190</v>
      </c>
      <c s="19" t="s">
        <v>37</v>
      </c>
      <c s="24" t="s">
        <v>191</v>
      </c>
      <c s="25" t="s">
        <v>165</v>
      </c>
      <c s="26">
        <v>19.027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51">
      <c r="A70" s="28" t="s">
        <v>40</v>
      </c>
      <c r="E70" s="29" t="s">
        <v>192</v>
      </c>
    </row>
    <row r="71" spans="1:5" ht="12.75">
      <c r="A71" s="30" t="s">
        <v>41</v>
      </c>
      <c r="E71" s="31" t="s">
        <v>193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88</v>
      </c>
      <c s="23" t="s">
        <v>194</v>
      </c>
      <c s="19" t="s">
        <v>37</v>
      </c>
      <c s="24" t="s">
        <v>195</v>
      </c>
      <c s="25" t="s">
        <v>165</v>
      </c>
      <c s="26">
        <v>12.685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51">
      <c r="A74" s="28" t="s">
        <v>40</v>
      </c>
      <c r="E74" s="29" t="s">
        <v>196</v>
      </c>
    </row>
    <row r="75" spans="1:5" ht="12.75">
      <c r="A75" s="30" t="s">
        <v>41</v>
      </c>
      <c r="E75" s="31" t="s">
        <v>197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91</v>
      </c>
      <c s="23" t="s">
        <v>198</v>
      </c>
      <c s="19" t="s">
        <v>37</v>
      </c>
      <c s="24" t="s">
        <v>199</v>
      </c>
      <c s="25" t="s">
        <v>165</v>
      </c>
      <c s="26">
        <v>31.712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200</v>
      </c>
    </row>
    <row r="79" spans="1:5" ht="89.25">
      <c r="A79" s="30" t="s">
        <v>41</v>
      </c>
      <c r="E79" s="37" t="s">
        <v>201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94</v>
      </c>
      <c s="23" t="s">
        <v>202</v>
      </c>
      <c s="19" t="s">
        <v>37</v>
      </c>
      <c s="24" t="s">
        <v>203</v>
      </c>
      <c s="25" t="s">
        <v>165</v>
      </c>
      <c s="26">
        <v>16.554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204</v>
      </c>
    </row>
    <row r="83" spans="1:5" ht="25.5">
      <c r="A83" s="30" t="s">
        <v>41</v>
      </c>
      <c r="E83" s="31" t="s">
        <v>205</v>
      </c>
    </row>
    <row r="84" spans="1:5" ht="12.75">
      <c r="A84" t="s">
        <v>42</v>
      </c>
      <c r="E84" s="29" t="s">
        <v>37</v>
      </c>
    </row>
    <row r="85" spans="1:16" ht="25.5">
      <c r="A85" s="19" t="s">
        <v>35</v>
      </c>
      <c s="23" t="s">
        <v>100</v>
      </c>
      <c s="23" t="s">
        <v>206</v>
      </c>
      <c s="19" t="s">
        <v>37</v>
      </c>
      <c s="24" t="s">
        <v>207</v>
      </c>
      <c s="25" t="s">
        <v>165</v>
      </c>
      <c s="26">
        <v>13.026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207</v>
      </c>
    </row>
    <row r="87" spans="1:5" ht="25.5">
      <c r="A87" s="30" t="s">
        <v>41</v>
      </c>
      <c r="E87" s="31" t="s">
        <v>208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103</v>
      </c>
      <c s="23" t="s">
        <v>209</v>
      </c>
      <c s="19" t="s">
        <v>37</v>
      </c>
      <c s="24" t="s">
        <v>210</v>
      </c>
      <c s="25" t="s">
        <v>211</v>
      </c>
      <c s="26">
        <v>26.052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12.75">
      <c r="A90" s="28" t="s">
        <v>40</v>
      </c>
      <c r="E90" s="29" t="s">
        <v>210</v>
      </c>
    </row>
    <row r="91" spans="1:5" ht="12.75">
      <c r="A91" s="30" t="s">
        <v>41</v>
      </c>
      <c r="E91" s="31" t="s">
        <v>212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97</v>
      </c>
      <c s="23" t="s">
        <v>213</v>
      </c>
      <c s="19" t="s">
        <v>37</v>
      </c>
      <c s="24" t="s">
        <v>214</v>
      </c>
      <c s="25" t="s">
        <v>211</v>
      </c>
      <c s="26">
        <v>30.625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214</v>
      </c>
    </row>
    <row r="95" spans="1:5" ht="12.75">
      <c r="A95" s="30" t="s">
        <v>41</v>
      </c>
      <c r="E95" s="31" t="s">
        <v>215</v>
      </c>
    </row>
    <row r="96" spans="1:5" ht="12.75">
      <c r="A96" t="s">
        <v>42</v>
      </c>
      <c r="E96" s="29" t="s">
        <v>37</v>
      </c>
    </row>
    <row r="97" spans="1:18" ht="12.75" customHeight="1">
      <c r="A97" s="5" t="s">
        <v>33</v>
      </c>
      <c s="5"/>
      <c s="34" t="s">
        <v>14</v>
      </c>
      <c s="5"/>
      <c s="21" t="s">
        <v>216</v>
      </c>
      <c s="5"/>
      <c s="5"/>
      <c s="5"/>
      <c s="35">
        <f>0+Q97</f>
      </c>
      <c r="O97">
        <f>0+R97</f>
      </c>
      <c r="Q97">
        <f>0+I98+I102+I106</f>
      </c>
      <c>
        <f>0+O98+O102+O106</f>
      </c>
    </row>
    <row r="98" spans="1:16" ht="25.5">
      <c r="A98" s="19" t="s">
        <v>35</v>
      </c>
      <c s="23" t="s">
        <v>116</v>
      </c>
      <c s="23" t="s">
        <v>217</v>
      </c>
      <c s="19" t="s">
        <v>37</v>
      </c>
      <c s="24" t="s">
        <v>218</v>
      </c>
      <c s="25" t="s">
        <v>152</v>
      </c>
      <c s="26">
        <v>13.5</v>
      </c>
      <c s="27">
        <v>0</v>
      </c>
      <c s="27">
        <f>ROUND(ROUND(H98,2)*ROUND(G98,3),2)</f>
      </c>
      <c r="O98">
        <f>(I98*21)/100</f>
      </c>
      <c t="s">
        <v>14</v>
      </c>
    </row>
    <row r="99" spans="1:5" ht="38.25">
      <c r="A99" s="28" t="s">
        <v>40</v>
      </c>
      <c r="E99" s="29" t="s">
        <v>219</v>
      </c>
    </row>
    <row r="100" spans="1:5" ht="12.75">
      <c r="A100" s="30" t="s">
        <v>41</v>
      </c>
      <c r="E100" s="31" t="s">
        <v>220</v>
      </c>
    </row>
    <row r="101" spans="1:5" ht="12.75">
      <c r="A101" t="s">
        <v>42</v>
      </c>
      <c r="E101" s="29" t="s">
        <v>37</v>
      </c>
    </row>
    <row r="102" spans="1:16" ht="12.75">
      <c r="A102" s="19" t="s">
        <v>35</v>
      </c>
      <c s="23" t="s">
        <v>120</v>
      </c>
      <c s="23" t="s">
        <v>221</v>
      </c>
      <c s="19" t="s">
        <v>37</v>
      </c>
      <c s="24" t="s">
        <v>222</v>
      </c>
      <c s="25" t="s">
        <v>130</v>
      </c>
      <c s="26">
        <v>21.6</v>
      </c>
      <c s="27">
        <v>0</v>
      </c>
      <c s="27">
        <f>ROUND(ROUND(H102,2)*ROUND(G102,3),2)</f>
      </c>
      <c r="O102">
        <f>(I102*21)/100</f>
      </c>
      <c t="s">
        <v>14</v>
      </c>
    </row>
    <row r="103" spans="1:5" ht="25.5">
      <c r="A103" s="28" t="s">
        <v>40</v>
      </c>
      <c r="E103" s="29" t="s">
        <v>223</v>
      </c>
    </row>
    <row r="104" spans="1:5" ht="12.75">
      <c r="A104" s="30" t="s">
        <v>41</v>
      </c>
      <c r="E104" s="31" t="s">
        <v>224</v>
      </c>
    </row>
    <row r="105" spans="1:5" ht="12.75">
      <c r="A105" t="s">
        <v>42</v>
      </c>
      <c r="E105" s="29" t="s">
        <v>37</v>
      </c>
    </row>
    <row r="106" spans="1:16" ht="12.75">
      <c r="A106" s="19" t="s">
        <v>35</v>
      </c>
      <c s="23" t="s">
        <v>123</v>
      </c>
      <c s="23" t="s">
        <v>225</v>
      </c>
      <c s="19" t="s">
        <v>37</v>
      </c>
      <c s="24" t="s">
        <v>226</v>
      </c>
      <c s="25" t="s">
        <v>130</v>
      </c>
      <c s="26">
        <v>25.585</v>
      </c>
      <c s="27">
        <v>0</v>
      </c>
      <c s="27">
        <f>ROUND(ROUND(H106,2)*ROUND(G106,3),2)</f>
      </c>
      <c r="O106">
        <f>(I106*21)/100</f>
      </c>
      <c t="s">
        <v>14</v>
      </c>
    </row>
    <row r="107" spans="1:5" ht="12.75">
      <c r="A107" s="28" t="s">
        <v>40</v>
      </c>
      <c r="E107" s="29" t="s">
        <v>226</v>
      </c>
    </row>
    <row r="108" spans="1:5" ht="25.5">
      <c r="A108" s="30" t="s">
        <v>41</v>
      </c>
      <c r="E108" s="31" t="s">
        <v>227</v>
      </c>
    </row>
    <row r="109" spans="1:5" ht="12.75">
      <c r="A109" t="s">
        <v>42</v>
      </c>
      <c r="E109" s="29" t="s">
        <v>37</v>
      </c>
    </row>
    <row r="110" spans="1:18" ht="12.75" customHeight="1">
      <c r="A110" s="5" t="s">
        <v>33</v>
      </c>
      <c s="5"/>
      <c s="34" t="s">
        <v>12</v>
      </c>
      <c s="5"/>
      <c s="21" t="s">
        <v>228</v>
      </c>
      <c s="5"/>
      <c s="5"/>
      <c s="5"/>
      <c s="35">
        <f>0+Q110</f>
      </c>
      <c r="O110">
        <f>0+R110</f>
      </c>
      <c r="Q110">
        <f>0+I111</f>
      </c>
      <c>
        <f>0+O111</f>
      </c>
    </row>
    <row r="111" spans="1:16" ht="12.75">
      <c r="A111" s="19" t="s">
        <v>35</v>
      </c>
      <c s="23" t="s">
        <v>229</v>
      </c>
      <c s="23" t="s">
        <v>230</v>
      </c>
      <c s="19" t="s">
        <v>37</v>
      </c>
      <c s="24" t="s">
        <v>231</v>
      </c>
      <c s="25" t="s">
        <v>152</v>
      </c>
      <c s="26">
        <v>13.5</v>
      </c>
      <c s="27">
        <v>0</v>
      </c>
      <c s="27">
        <f>ROUND(ROUND(H111,2)*ROUND(G111,3),2)</f>
      </c>
      <c r="O111">
        <f>(I111*21)/100</f>
      </c>
      <c t="s">
        <v>14</v>
      </c>
    </row>
    <row r="112" spans="1:5" ht="12.75">
      <c r="A112" s="28" t="s">
        <v>40</v>
      </c>
      <c r="E112" s="29" t="s">
        <v>232</v>
      </c>
    </row>
    <row r="113" spans="1:5" ht="12.75">
      <c r="A113" s="30" t="s">
        <v>41</v>
      </c>
      <c r="E113" s="31" t="s">
        <v>37</v>
      </c>
    </row>
    <row r="114" spans="1:5" ht="12.75">
      <c r="A114" t="s">
        <v>42</v>
      </c>
      <c r="E114" s="29" t="s">
        <v>37</v>
      </c>
    </row>
    <row r="115" spans="1:18" ht="12.75" customHeight="1">
      <c r="A115" s="5" t="s">
        <v>33</v>
      </c>
      <c s="5"/>
      <c s="34" t="s">
        <v>24</v>
      </c>
      <c s="5"/>
      <c s="21" t="s">
        <v>233</v>
      </c>
      <c s="5"/>
      <c s="5"/>
      <c s="5"/>
      <c s="35">
        <f>0+Q115</f>
      </c>
      <c r="O115">
        <f>0+R115</f>
      </c>
      <c r="Q115">
        <f>0+I116+I120</f>
      </c>
      <c>
        <f>0+O116+O120</f>
      </c>
    </row>
    <row r="116" spans="1:16" ht="12.75">
      <c r="A116" s="19" t="s">
        <v>35</v>
      </c>
      <c s="23" t="s">
        <v>234</v>
      </c>
      <c s="23" t="s">
        <v>235</v>
      </c>
      <c s="19" t="s">
        <v>37</v>
      </c>
      <c s="24" t="s">
        <v>236</v>
      </c>
      <c s="25" t="s">
        <v>165</v>
      </c>
      <c s="26">
        <v>2.132</v>
      </c>
      <c s="27">
        <v>0</v>
      </c>
      <c s="27">
        <f>ROUND(ROUND(H116,2)*ROUND(G116,3),2)</f>
      </c>
      <c r="O116">
        <f>(I116*21)/100</f>
      </c>
      <c t="s">
        <v>14</v>
      </c>
    </row>
    <row r="117" spans="1:5" ht="25.5">
      <c r="A117" s="28" t="s">
        <v>40</v>
      </c>
      <c r="E117" s="29" t="s">
        <v>237</v>
      </c>
    </row>
    <row r="118" spans="1:5" ht="63.75">
      <c r="A118" s="30" t="s">
        <v>41</v>
      </c>
      <c r="E118" s="37" t="s">
        <v>238</v>
      </c>
    </row>
    <row r="119" spans="1:5" ht="12.75">
      <c r="A119" t="s">
        <v>42</v>
      </c>
      <c r="E119" s="29" t="s">
        <v>37</v>
      </c>
    </row>
    <row r="120" spans="1:16" ht="12.75">
      <c r="A120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165</v>
      </c>
      <c s="26">
        <v>0.225</v>
      </c>
      <c s="27">
        <v>0</v>
      </c>
      <c s="27">
        <f>ROUND(ROUND(H120,2)*ROUND(G120,3),2)</f>
      </c>
      <c r="O120">
        <f>(I120*21)/100</f>
      </c>
      <c t="s">
        <v>14</v>
      </c>
    </row>
    <row r="121" spans="1:5" ht="25.5">
      <c r="A121" s="28" t="s">
        <v>40</v>
      </c>
      <c r="E121" s="29" t="s">
        <v>242</v>
      </c>
    </row>
    <row r="122" spans="1:5" ht="38.25">
      <c r="A122" s="30" t="s">
        <v>41</v>
      </c>
      <c r="E122" s="37" t="s">
        <v>243</v>
      </c>
    </row>
    <row r="123" spans="1:5" ht="12.75">
      <c r="A123" t="s">
        <v>42</v>
      </c>
      <c r="E123" s="29" t="s">
        <v>37</v>
      </c>
    </row>
    <row r="124" spans="1:18" ht="12.75" customHeight="1">
      <c r="A124" s="5" t="s">
        <v>33</v>
      </c>
      <c s="5"/>
      <c s="34" t="s">
        <v>26</v>
      </c>
      <c s="5"/>
      <c s="21" t="s">
        <v>244</v>
      </c>
      <c s="5"/>
      <c s="5"/>
      <c s="5"/>
      <c s="35">
        <f>0+Q124</f>
      </c>
      <c r="O124">
        <f>0+R124</f>
      </c>
      <c r="Q124">
        <f>0+I125+I129</f>
      </c>
      <c>
        <f>0+O125+O129</f>
      </c>
    </row>
    <row r="125" spans="1:16" ht="12.75">
      <c r="A125" s="19" t="s">
        <v>35</v>
      </c>
      <c s="23" t="s">
        <v>108</v>
      </c>
      <c s="23" t="s">
        <v>245</v>
      </c>
      <c s="19" t="s">
        <v>37</v>
      </c>
      <c s="24" t="s">
        <v>246</v>
      </c>
      <c s="25" t="s">
        <v>130</v>
      </c>
      <c s="26">
        <v>12</v>
      </c>
      <c s="27">
        <v>0</v>
      </c>
      <c s="27">
        <f>ROUND(ROUND(H125,2)*ROUND(G125,3),2)</f>
      </c>
      <c r="O125">
        <f>(I125*21)/100</f>
      </c>
      <c t="s">
        <v>14</v>
      </c>
    </row>
    <row r="126" spans="1:5" ht="25.5">
      <c r="A126" s="28" t="s">
        <v>40</v>
      </c>
      <c r="E126" s="29" t="s">
        <v>247</v>
      </c>
    </row>
    <row r="127" spans="1:5" ht="25.5">
      <c r="A127" s="30" t="s">
        <v>41</v>
      </c>
      <c r="E127" s="37" t="s">
        <v>248</v>
      </c>
    </row>
    <row r="128" spans="1:5" ht="12.75">
      <c r="A128" t="s">
        <v>42</v>
      </c>
      <c r="E128" s="29" t="s">
        <v>37</v>
      </c>
    </row>
    <row r="129" spans="1:16" ht="12.75">
      <c r="A129" s="19" t="s">
        <v>35</v>
      </c>
      <c s="23" t="s">
        <v>111</v>
      </c>
      <c s="23" t="s">
        <v>249</v>
      </c>
      <c s="19" t="s">
        <v>37</v>
      </c>
      <c s="24" t="s">
        <v>250</v>
      </c>
      <c s="25" t="s">
        <v>130</v>
      </c>
      <c s="26">
        <v>21.32</v>
      </c>
      <c s="27">
        <v>0</v>
      </c>
      <c s="27">
        <f>ROUND(ROUND(H129,2)*ROUND(G129,3),2)</f>
      </c>
      <c r="O129">
        <f>(I129*21)/100</f>
      </c>
      <c t="s">
        <v>14</v>
      </c>
    </row>
    <row r="130" spans="1:5" ht="25.5">
      <c r="A130" s="28" t="s">
        <v>40</v>
      </c>
      <c r="E130" s="29" t="s">
        <v>251</v>
      </c>
    </row>
    <row r="131" spans="1:5" ht="89.25">
      <c r="A131" s="30" t="s">
        <v>41</v>
      </c>
      <c r="E131" s="37" t="s">
        <v>252</v>
      </c>
    </row>
    <row r="132" spans="1:5" ht="12.75">
      <c r="A132" t="s">
        <v>42</v>
      </c>
      <c r="E132" s="29" t="s">
        <v>37</v>
      </c>
    </row>
    <row r="133" spans="1:18" ht="12.75" customHeight="1">
      <c r="A133" s="5" t="s">
        <v>33</v>
      </c>
      <c s="5"/>
      <c s="34" t="s">
        <v>61</v>
      </c>
      <c s="5"/>
      <c s="21" t="s">
        <v>253</v>
      </c>
      <c s="5"/>
      <c s="5"/>
      <c s="5"/>
      <c s="35">
        <f>0+Q133</f>
      </c>
      <c r="O133">
        <f>0+R133</f>
      </c>
      <c r="Q133">
        <f>0+I134+I138+I142+I146+I150+I154+I158+I162+I166+I170+I174+I178+I182+I186+I190+I194+I198+I202</f>
      </c>
      <c>
        <f>0+O134+O138+O142+O146+O150+O154+O158+O162+O166+O170+O174+O178+O182+O186+O190+O194+O198+O202</f>
      </c>
    </row>
    <row r="134" spans="1:16" ht="12.75">
      <c r="A134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152</v>
      </c>
      <c s="26">
        <v>13.5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256</v>
      </c>
    </row>
    <row r="136" spans="1:5" ht="12.75">
      <c r="A136" s="30" t="s">
        <v>41</v>
      </c>
      <c r="E136" s="31" t="s">
        <v>37</v>
      </c>
    </row>
    <row r="137" spans="1:5" ht="12.75">
      <c r="A137" t="s">
        <v>42</v>
      </c>
      <c r="E137" s="29" t="s">
        <v>37</v>
      </c>
    </row>
    <row r="138" spans="1:16" ht="12.75">
      <c r="A138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47</v>
      </c>
      <c s="26">
        <v>1</v>
      </c>
      <c s="27">
        <v>0</v>
      </c>
      <c s="27">
        <f>ROUND(ROUND(H138,2)*ROUND(G138,3),2)</f>
      </c>
      <c r="O138">
        <f>(I138*21)/100</f>
      </c>
      <c t="s">
        <v>14</v>
      </c>
    </row>
    <row r="139" spans="1:5" ht="12.75">
      <c r="A139" s="28" t="s">
        <v>40</v>
      </c>
      <c r="E139" s="29" t="s">
        <v>259</v>
      </c>
    </row>
    <row r="140" spans="1:5" ht="12.75">
      <c r="A140" s="30" t="s">
        <v>41</v>
      </c>
      <c r="E140" s="31" t="s">
        <v>37</v>
      </c>
    </row>
    <row r="141" spans="1:5" ht="12.75">
      <c r="A141" t="s">
        <v>42</v>
      </c>
      <c r="E141" s="29" t="s">
        <v>37</v>
      </c>
    </row>
    <row r="142" spans="1:16" ht="12.75">
      <c r="A142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47</v>
      </c>
      <c s="26">
        <v>2</v>
      </c>
      <c s="27">
        <v>0</v>
      </c>
      <c s="27">
        <f>ROUND(ROUND(H142,2)*ROUND(G142,3),2)</f>
      </c>
      <c r="O142">
        <f>(I142*21)/100</f>
      </c>
      <c t="s">
        <v>14</v>
      </c>
    </row>
    <row r="143" spans="1:5" ht="25.5">
      <c r="A143" s="28" t="s">
        <v>40</v>
      </c>
      <c r="E143" s="29" t="s">
        <v>263</v>
      </c>
    </row>
    <row r="144" spans="1:5" ht="12.75">
      <c r="A144" s="30" t="s">
        <v>41</v>
      </c>
      <c r="E144" s="31" t="s">
        <v>37</v>
      </c>
    </row>
    <row r="145" spans="1:5" ht="12.75">
      <c r="A145" t="s">
        <v>42</v>
      </c>
      <c r="E145" s="29" t="s">
        <v>37</v>
      </c>
    </row>
    <row r="146" spans="1:16" ht="12.75">
      <c r="A146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47</v>
      </c>
      <c s="26">
        <v>1</v>
      </c>
      <c s="27">
        <v>0</v>
      </c>
      <c s="27">
        <f>ROUND(ROUND(H146,2)*ROUND(G146,3),2)</f>
      </c>
      <c r="O146">
        <f>(I146*21)/100</f>
      </c>
      <c t="s">
        <v>14</v>
      </c>
    </row>
    <row r="147" spans="1:5" ht="12.75">
      <c r="A147" s="28" t="s">
        <v>40</v>
      </c>
      <c r="E147" s="29" t="s">
        <v>266</v>
      </c>
    </row>
    <row r="148" spans="1:5" ht="12.75">
      <c r="A148" s="30" t="s">
        <v>41</v>
      </c>
      <c r="E148" s="31" t="s">
        <v>37</v>
      </c>
    </row>
    <row r="149" spans="1:5" ht="12.75">
      <c r="A149" t="s">
        <v>42</v>
      </c>
      <c r="E149" s="29" t="s">
        <v>37</v>
      </c>
    </row>
    <row r="150" spans="1:16" ht="12.75">
      <c r="A150" s="19" t="s">
        <v>35</v>
      </c>
      <c s="23" t="s">
        <v>267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ROUND(ROUND(H150,2)*ROUND(G150,3),2)</f>
      </c>
      <c r="O150">
        <f>(I150*21)/100</f>
      </c>
      <c t="s">
        <v>14</v>
      </c>
    </row>
    <row r="151" spans="1:5" ht="12.75">
      <c r="A151" s="28" t="s">
        <v>40</v>
      </c>
      <c r="E151" s="29" t="s">
        <v>269</v>
      </c>
    </row>
    <row r="152" spans="1:5" ht="12.75">
      <c r="A152" s="30" t="s">
        <v>41</v>
      </c>
      <c r="E152" s="31" t="s">
        <v>37</v>
      </c>
    </row>
    <row r="153" spans="1:5" ht="12.75">
      <c r="A153" t="s">
        <v>42</v>
      </c>
      <c r="E153" s="29" t="s">
        <v>37</v>
      </c>
    </row>
    <row r="154" spans="1:16" ht="12.75">
      <c r="A154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47</v>
      </c>
      <c s="26">
        <v>1</v>
      </c>
      <c s="27">
        <v>0</v>
      </c>
      <c s="27">
        <f>ROUND(ROUND(H154,2)*ROUND(G154,3),2)</f>
      </c>
      <c r="O154">
        <f>(I154*21)/100</f>
      </c>
      <c t="s">
        <v>14</v>
      </c>
    </row>
    <row r="155" spans="1:5" ht="12.75">
      <c r="A155" s="28" t="s">
        <v>40</v>
      </c>
      <c r="E155" s="29" t="s">
        <v>272</v>
      </c>
    </row>
    <row r="156" spans="1:5" ht="12.75">
      <c r="A156" s="30" t="s">
        <v>41</v>
      </c>
      <c r="E156" s="31" t="s">
        <v>37</v>
      </c>
    </row>
    <row r="157" spans="1:5" ht="12.75">
      <c r="A157" t="s">
        <v>42</v>
      </c>
      <c r="E157" s="29" t="s">
        <v>37</v>
      </c>
    </row>
    <row r="158" spans="1:16" ht="12.75">
      <c r="A158" s="19" t="s">
        <v>35</v>
      </c>
      <c s="23" t="s">
        <v>273</v>
      </c>
      <c s="23" t="s">
        <v>274</v>
      </c>
      <c s="19" t="s">
        <v>37</v>
      </c>
      <c s="24" t="s">
        <v>275</v>
      </c>
      <c s="25" t="s">
        <v>47</v>
      </c>
      <c s="26">
        <v>1</v>
      </c>
      <c s="27">
        <v>0</v>
      </c>
      <c s="27">
        <f>ROUND(ROUND(H158,2)*ROUND(G158,3),2)</f>
      </c>
      <c r="O158">
        <f>(I158*21)/100</f>
      </c>
      <c t="s">
        <v>14</v>
      </c>
    </row>
    <row r="159" spans="1:5" ht="12.75">
      <c r="A159" s="28" t="s">
        <v>40</v>
      </c>
      <c r="E159" s="29" t="s">
        <v>275</v>
      </c>
    </row>
    <row r="160" spans="1:5" ht="12.75">
      <c r="A160" s="30" t="s">
        <v>41</v>
      </c>
      <c r="E160" s="31" t="s">
        <v>37</v>
      </c>
    </row>
    <row r="161" spans="1:5" ht="12.75">
      <c r="A161" t="s">
        <v>42</v>
      </c>
      <c r="E161" s="29" t="s">
        <v>37</v>
      </c>
    </row>
    <row r="162" spans="1:16" ht="12.75">
      <c r="A162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47</v>
      </c>
      <c s="26">
        <v>1</v>
      </c>
      <c s="27">
        <v>0</v>
      </c>
      <c s="27">
        <f>ROUND(ROUND(H162,2)*ROUND(G162,3),2)</f>
      </c>
      <c r="O162">
        <f>(I162*21)/100</f>
      </c>
      <c t="s">
        <v>14</v>
      </c>
    </row>
    <row r="163" spans="1:5" ht="12.75">
      <c r="A163" s="28" t="s">
        <v>40</v>
      </c>
      <c r="E163" s="29" t="s">
        <v>278</v>
      </c>
    </row>
    <row r="164" spans="1:5" ht="12.75">
      <c r="A164" s="30" t="s">
        <v>41</v>
      </c>
      <c r="E164" s="31" t="s">
        <v>37</v>
      </c>
    </row>
    <row r="165" spans="1:5" ht="12.75">
      <c r="A165" t="s">
        <v>42</v>
      </c>
      <c r="E165" s="29" t="s">
        <v>37</v>
      </c>
    </row>
    <row r="166" spans="1:16" ht="12.75">
      <c r="A166" s="19" t="s">
        <v>35</v>
      </c>
      <c s="23" t="s">
        <v>279</v>
      </c>
      <c s="23" t="s">
        <v>280</v>
      </c>
      <c s="19" t="s">
        <v>37</v>
      </c>
      <c s="24" t="s">
        <v>281</v>
      </c>
      <c s="25" t="s">
        <v>47</v>
      </c>
      <c s="26">
        <v>1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12.75">
      <c r="A167" s="28" t="s">
        <v>40</v>
      </c>
      <c r="E167" s="29" t="s">
        <v>282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285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152</v>
      </c>
      <c s="26">
        <v>13.5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25.5">
      <c r="A175" s="28" t="s">
        <v>40</v>
      </c>
      <c r="E175" s="29" t="s">
        <v>289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25.5">
      <c r="A179" s="28" t="s">
        <v>40</v>
      </c>
      <c r="E179" s="29" t="s">
        <v>293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47</v>
      </c>
      <c s="26">
        <v>1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297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301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302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303</v>
      </c>
      <c s="23" t="s">
        <v>304</v>
      </c>
      <c s="19" t="s">
        <v>37</v>
      </c>
      <c s="24" t="s">
        <v>305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305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25.5">
      <c r="A194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25.5">
      <c r="A195" s="28" t="s">
        <v>40</v>
      </c>
      <c r="E195" s="29" t="s">
        <v>308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37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312</v>
      </c>
      <c s="23" t="s">
        <v>313</v>
      </c>
      <c s="19" t="s">
        <v>37</v>
      </c>
      <c s="24" t="s">
        <v>314</v>
      </c>
      <c s="25" t="s">
        <v>47</v>
      </c>
      <c s="26">
        <v>1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12.75">
      <c r="A203" s="28" t="s">
        <v>40</v>
      </c>
      <c r="E203" s="29" t="s">
        <v>314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8" ht="12.75" customHeight="1">
      <c r="A206" s="5" t="s">
        <v>33</v>
      </c>
      <c s="5"/>
      <c s="34" t="s">
        <v>30</v>
      </c>
      <c s="5"/>
      <c s="21" t="s">
        <v>34</v>
      </c>
      <c s="5"/>
      <c s="5"/>
      <c s="5"/>
      <c s="35">
        <f>0+Q206</f>
      </c>
      <c r="O206">
        <f>0+R206</f>
      </c>
      <c r="Q206">
        <f>0+I207+I211+I215</f>
      </c>
      <c>
        <f>0+O207+O211+O215</f>
      </c>
    </row>
    <row r="207" spans="1:16" ht="12.75">
      <c r="A207" s="19" t="s">
        <v>35</v>
      </c>
      <c s="23" t="s">
        <v>315</v>
      </c>
      <c s="23" t="s">
        <v>316</v>
      </c>
      <c s="19" t="s">
        <v>37</v>
      </c>
      <c s="24" t="s">
        <v>317</v>
      </c>
      <c s="25" t="s">
        <v>152</v>
      </c>
      <c s="26">
        <v>15</v>
      </c>
      <c s="27">
        <v>0</v>
      </c>
      <c s="27">
        <f>ROUND(ROUND(H207,2)*ROUND(G207,3),2)</f>
      </c>
      <c r="O207">
        <f>(I207*21)/100</f>
      </c>
      <c t="s">
        <v>14</v>
      </c>
    </row>
    <row r="208" spans="1:5" ht="12.75">
      <c r="A208" s="28" t="s">
        <v>40</v>
      </c>
      <c r="E208" s="29" t="s">
        <v>318</v>
      </c>
    </row>
    <row r="209" spans="1:5" ht="12.75">
      <c r="A209" s="30" t="s">
        <v>41</v>
      </c>
      <c r="E209" s="31" t="s">
        <v>319</v>
      </c>
    </row>
    <row r="210" spans="1:5" ht="12.75">
      <c r="A210" t="s">
        <v>42</v>
      </c>
      <c r="E210" s="29" t="s">
        <v>37</v>
      </c>
    </row>
    <row r="211" spans="1:16" ht="25.5">
      <c r="A211" s="19" t="s">
        <v>35</v>
      </c>
      <c s="23" t="s">
        <v>320</v>
      </c>
      <c s="23" t="s">
        <v>321</v>
      </c>
      <c s="19" t="s">
        <v>37</v>
      </c>
      <c s="24" t="s">
        <v>322</v>
      </c>
      <c s="25" t="s">
        <v>165</v>
      </c>
      <c s="26">
        <v>0.3</v>
      </c>
      <c s="27">
        <v>0</v>
      </c>
      <c s="27">
        <f>ROUND(ROUND(H211,2)*ROUND(G211,3),2)</f>
      </c>
      <c r="O211">
        <f>(I211*21)/100</f>
      </c>
      <c t="s">
        <v>14</v>
      </c>
    </row>
    <row r="212" spans="1:5" ht="25.5">
      <c r="A212" s="28" t="s">
        <v>40</v>
      </c>
      <c r="E212" s="29" t="s">
        <v>323</v>
      </c>
    </row>
    <row r="213" spans="1:5" ht="38.25">
      <c r="A213" s="30" t="s">
        <v>41</v>
      </c>
      <c r="E213" s="37" t="s">
        <v>324</v>
      </c>
    </row>
    <row r="214" spans="1:5" ht="12.75">
      <c r="A214" t="s">
        <v>42</v>
      </c>
      <c r="E214" s="29" t="s">
        <v>37</v>
      </c>
    </row>
    <row r="215" spans="1:16" ht="12.75">
      <c r="A215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152</v>
      </c>
      <c s="26">
        <v>0.4</v>
      </c>
      <c s="27">
        <v>0</v>
      </c>
      <c s="27">
        <f>ROUND(ROUND(H215,2)*ROUND(G215,3),2)</f>
      </c>
      <c r="O215">
        <f>(I215*21)/100</f>
      </c>
      <c t="s">
        <v>14</v>
      </c>
    </row>
    <row r="216" spans="1:5" ht="25.5">
      <c r="A216" s="28" t="s">
        <v>40</v>
      </c>
      <c r="E216" s="29" t="s">
        <v>328</v>
      </c>
    </row>
    <row r="217" spans="1:5" ht="12.75">
      <c r="A217" s="30" t="s">
        <v>41</v>
      </c>
      <c r="E217" s="31" t="s">
        <v>329</v>
      </c>
    </row>
    <row r="218" spans="1:5" ht="12.75">
      <c r="A218" t="s">
        <v>42</v>
      </c>
      <c r="E218" s="29" t="s">
        <v>37</v>
      </c>
    </row>
    <row r="219" spans="1:18" ht="12.75" customHeight="1">
      <c r="A219" s="5" t="s">
        <v>33</v>
      </c>
      <c s="5"/>
      <c s="34" t="s">
        <v>330</v>
      </c>
      <c s="5"/>
      <c s="21" t="s">
        <v>331</v>
      </c>
      <c s="5"/>
      <c s="5"/>
      <c s="5"/>
      <c s="35">
        <f>0+Q219</f>
      </c>
      <c r="O219">
        <f>0+R219</f>
      </c>
      <c r="Q219">
        <f>0+I220</f>
      </c>
      <c>
        <f>0+O220</f>
      </c>
    </row>
    <row r="220" spans="1:16" ht="12.75">
      <c r="A220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211</v>
      </c>
      <c s="26">
        <v>68.363</v>
      </c>
      <c s="27">
        <v>0</v>
      </c>
      <c s="27">
        <f>ROUND(ROUND(H220,2)*ROUND(G220,3),2)</f>
      </c>
      <c r="O220">
        <f>(I220*21)/100</f>
      </c>
      <c t="s">
        <v>14</v>
      </c>
    </row>
    <row r="221" spans="1:5" ht="38.25">
      <c r="A221" s="28" t="s">
        <v>40</v>
      </c>
      <c r="E221" s="29" t="s">
        <v>335</v>
      </c>
    </row>
    <row r="222" spans="1:5" ht="12.75">
      <c r="A222" s="30" t="s">
        <v>41</v>
      </c>
      <c r="E222" s="31" t="s">
        <v>37</v>
      </c>
    </row>
    <row r="223" spans="1:5" ht="12.75">
      <c r="A223" t="s">
        <v>42</v>
      </c>
      <c r="E223" s="29" t="s">
        <v>37</v>
      </c>
    </row>
    <row r="224" spans="1:18" ht="12.75" customHeight="1">
      <c r="A224" s="5" t="s">
        <v>33</v>
      </c>
      <c s="5"/>
      <c s="34" t="s">
        <v>336</v>
      </c>
      <c s="5"/>
      <c s="21" t="s">
        <v>337</v>
      </c>
      <c s="5"/>
      <c s="5"/>
      <c s="5"/>
      <c s="35">
        <f>0+Q224</f>
      </c>
      <c r="O224">
        <f>0+R224</f>
      </c>
      <c r="Q224">
        <f>0+I225</f>
      </c>
      <c>
        <f>0+O225</f>
      </c>
    </row>
    <row r="225" spans="1:16" ht="12.75">
      <c r="A225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211</v>
      </c>
      <c s="26">
        <v>2.64</v>
      </c>
      <c s="27">
        <v>0</v>
      </c>
      <c s="27">
        <f>ROUND(ROUND(H225,2)*ROUND(G225,3),2)</f>
      </c>
      <c r="O225">
        <f>(I225*21)/100</f>
      </c>
      <c t="s">
        <v>14</v>
      </c>
    </row>
    <row r="226" spans="1:5" ht="25.5">
      <c r="A226" s="28" t="s">
        <v>40</v>
      </c>
      <c r="E226" s="29" t="s">
        <v>341</v>
      </c>
    </row>
    <row r="227" spans="1:5" ht="12.75">
      <c r="A227" s="30" t="s">
        <v>41</v>
      </c>
      <c r="E227" s="31" t="s">
        <v>37</v>
      </c>
    </row>
    <row r="228" spans="1:5" ht="12.75">
      <c r="A228" t="s">
        <v>42</v>
      </c>
      <c r="E22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0+O8+O125+O138+O151+O172+O197+O286+O311+O316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342</v>
      </c>
      <c s="36">
        <f>0+I8+I125+I138+I151+I172+I197+I286+I311+I316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342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0+I9+I13+I17+I21+I25+I29+I33+I37+I41+I45+I49+I53+I57+I61+I65+I69+I73+I77+I81+I85+I89+I93+I97+I101+I105+I109+I113+I117+I121</f>
      </c>
      <c>
        <f>0+O9+O13+O17+O21+O25+O29+O33+O37+O41+O45+O49+O53+O57+O61+O65+O69+O73+O77+O81+O85+O89+O93+O97+O101+O105+O109+O113+O117+O121</f>
      </c>
    </row>
    <row r="9" spans="1:16" ht="25.5">
      <c r="A9" s="19" t="s">
        <v>35</v>
      </c>
      <c s="23" t="s">
        <v>20</v>
      </c>
      <c s="23" t="s">
        <v>343</v>
      </c>
      <c s="19" t="s">
        <v>37</v>
      </c>
      <c s="24" t="s">
        <v>344</v>
      </c>
      <c s="25" t="s">
        <v>130</v>
      </c>
      <c s="26">
        <v>58.96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345</v>
      </c>
    </row>
    <row r="11" spans="1:5" ht="114.75">
      <c r="A11" s="30" t="s">
        <v>41</v>
      </c>
      <c r="E11" s="37" t="s">
        <v>346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133</v>
      </c>
      <c s="19" t="s">
        <v>37</v>
      </c>
      <c s="24" t="s">
        <v>134</v>
      </c>
      <c s="25" t="s">
        <v>130</v>
      </c>
      <c s="26">
        <v>6.4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135</v>
      </c>
    </row>
    <row r="15" spans="1:5" ht="25.5">
      <c r="A15" s="30" t="s">
        <v>41</v>
      </c>
      <c r="E15" s="37" t="s">
        <v>347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348</v>
      </c>
      <c s="19" t="s">
        <v>37</v>
      </c>
      <c s="24" t="s">
        <v>349</v>
      </c>
      <c s="25" t="s">
        <v>130</v>
      </c>
      <c s="26">
        <v>18.843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350</v>
      </c>
    </row>
    <row r="19" spans="1:5" ht="51">
      <c r="A19" s="30" t="s">
        <v>41</v>
      </c>
      <c r="E19" s="37" t="s">
        <v>351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352</v>
      </c>
      <c s="19" t="s">
        <v>37</v>
      </c>
      <c s="24" t="s">
        <v>353</v>
      </c>
      <c s="25" t="s">
        <v>130</v>
      </c>
      <c s="26">
        <v>5.6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354</v>
      </c>
    </row>
    <row r="23" spans="1:5" ht="38.25">
      <c r="A23" s="30" t="s">
        <v>41</v>
      </c>
      <c r="E23" s="37" t="s">
        <v>355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356</v>
      </c>
      <c s="19" t="s">
        <v>37</v>
      </c>
      <c s="24" t="s">
        <v>357</v>
      </c>
      <c s="25" t="s">
        <v>130</v>
      </c>
      <c s="26">
        <v>145.85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358</v>
      </c>
    </row>
    <row r="27" spans="1:5" ht="89.25">
      <c r="A27" s="30" t="s">
        <v>41</v>
      </c>
      <c r="E27" s="37" t="s">
        <v>359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360</v>
      </c>
      <c s="19" t="s">
        <v>37</v>
      </c>
      <c s="24" t="s">
        <v>361</v>
      </c>
      <c s="25" t="s">
        <v>130</v>
      </c>
      <c s="26">
        <v>58.84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362</v>
      </c>
    </row>
    <row r="31" spans="1:5" ht="114.75">
      <c r="A31" s="30" t="s">
        <v>41</v>
      </c>
      <c r="E31" s="37" t="s">
        <v>363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58</v>
      </c>
      <c s="23" t="s">
        <v>364</v>
      </c>
      <c s="19" t="s">
        <v>37</v>
      </c>
      <c s="24" t="s">
        <v>365</v>
      </c>
      <c s="25" t="s">
        <v>152</v>
      </c>
      <c s="26">
        <v>2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25.5">
      <c r="A34" s="28" t="s">
        <v>40</v>
      </c>
      <c r="E34" s="29" t="s">
        <v>366</v>
      </c>
    </row>
    <row r="35" spans="1:5" ht="12.75">
      <c r="A35" s="30" t="s">
        <v>41</v>
      </c>
      <c r="E35" s="31" t="s">
        <v>37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140</v>
      </c>
      <c s="19" t="s">
        <v>37</v>
      </c>
      <c s="24" t="s">
        <v>141</v>
      </c>
      <c s="25" t="s">
        <v>142</v>
      </c>
      <c s="26">
        <v>150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143</v>
      </c>
    </row>
    <row r="39" spans="1:5" ht="12.75">
      <c r="A39" s="30" t="s">
        <v>41</v>
      </c>
      <c r="E39" s="31" t="s">
        <v>367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368</v>
      </c>
      <c s="19" t="s">
        <v>37</v>
      </c>
      <c s="24" t="s">
        <v>369</v>
      </c>
      <c s="25" t="s">
        <v>142</v>
      </c>
      <c s="26">
        <v>384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12.75">
      <c r="A42" s="28" t="s">
        <v>40</v>
      </c>
      <c r="E42" s="29" t="s">
        <v>370</v>
      </c>
    </row>
    <row r="43" spans="1:5" ht="25.5">
      <c r="A43" s="30" t="s">
        <v>41</v>
      </c>
      <c r="E43" s="37" t="s">
        <v>371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145</v>
      </c>
      <c s="19" t="s">
        <v>37</v>
      </c>
      <c s="24" t="s">
        <v>146</v>
      </c>
      <c s="25" t="s">
        <v>147</v>
      </c>
      <c s="26">
        <v>30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25.5">
      <c r="A46" s="28" t="s">
        <v>40</v>
      </c>
      <c r="E46" s="29" t="s">
        <v>148</v>
      </c>
    </row>
    <row r="47" spans="1:5" ht="12.75">
      <c r="A47" s="30" t="s">
        <v>41</v>
      </c>
      <c r="E47" s="31" t="s">
        <v>372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69</v>
      </c>
      <c s="23" t="s">
        <v>373</v>
      </c>
      <c s="19" t="s">
        <v>37</v>
      </c>
      <c s="24" t="s">
        <v>374</v>
      </c>
      <c s="25" t="s">
        <v>147</v>
      </c>
      <c s="26">
        <v>32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25.5">
      <c r="A50" s="28" t="s">
        <v>40</v>
      </c>
      <c r="E50" s="29" t="s">
        <v>375</v>
      </c>
    </row>
    <row r="51" spans="1:5" ht="12.75">
      <c r="A51" s="30" t="s">
        <v>41</v>
      </c>
      <c r="E51" s="31" t="s">
        <v>376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72</v>
      </c>
      <c s="23" t="s">
        <v>150</v>
      </c>
      <c s="19" t="s">
        <v>37</v>
      </c>
      <c s="24" t="s">
        <v>151</v>
      </c>
      <c s="25" t="s">
        <v>152</v>
      </c>
      <c s="26">
        <v>3.2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63.75">
      <c r="A54" s="28" t="s">
        <v>40</v>
      </c>
      <c r="E54" s="29" t="s">
        <v>153</v>
      </c>
    </row>
    <row r="55" spans="1:5" ht="25.5">
      <c r="A55" s="30" t="s">
        <v>41</v>
      </c>
      <c r="E55" s="31" t="s">
        <v>377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155</v>
      </c>
      <c s="19" t="s">
        <v>37</v>
      </c>
      <c s="24" t="s">
        <v>156</v>
      </c>
      <c s="25" t="s">
        <v>152</v>
      </c>
      <c s="26">
        <v>3.2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63.75">
      <c r="A58" s="28" t="s">
        <v>40</v>
      </c>
      <c r="E58" s="29" t="s">
        <v>157</v>
      </c>
    </row>
    <row r="59" spans="1:5" ht="12.75">
      <c r="A59" s="30" t="s">
        <v>41</v>
      </c>
      <c r="E59" s="31" t="s">
        <v>378</v>
      </c>
    </row>
    <row r="60" spans="1:5" ht="12.75">
      <c r="A60" t="s">
        <v>42</v>
      </c>
      <c r="E60" s="29" t="s">
        <v>37</v>
      </c>
    </row>
    <row r="61" spans="1:16" ht="12.75">
      <c r="A61" s="19" t="s">
        <v>35</v>
      </c>
      <c s="23" t="s">
        <v>78</v>
      </c>
      <c s="23" t="s">
        <v>159</v>
      </c>
      <c s="19" t="s">
        <v>37</v>
      </c>
      <c s="24" t="s">
        <v>160</v>
      </c>
      <c s="25" t="s">
        <v>152</v>
      </c>
      <c s="26">
        <v>4.8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63.75">
      <c r="A62" s="28" t="s">
        <v>40</v>
      </c>
      <c r="E62" s="29" t="s">
        <v>161</v>
      </c>
    </row>
    <row r="63" spans="1:5" ht="25.5">
      <c r="A63" s="30" t="s">
        <v>41</v>
      </c>
      <c r="E63" s="31" t="s">
        <v>379</v>
      </c>
    </row>
    <row r="64" spans="1:5" ht="12.75">
      <c r="A64" t="s">
        <v>42</v>
      </c>
      <c r="E64" s="29" t="s">
        <v>37</v>
      </c>
    </row>
    <row r="65" spans="1:16" ht="12.75">
      <c r="A65" s="19" t="s">
        <v>35</v>
      </c>
      <c s="23" t="s">
        <v>81</v>
      </c>
      <c s="23" t="s">
        <v>163</v>
      </c>
      <c s="19" t="s">
        <v>37</v>
      </c>
      <c s="24" t="s">
        <v>164</v>
      </c>
      <c s="25" t="s">
        <v>165</v>
      </c>
      <c s="26">
        <v>25.275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166</v>
      </c>
    </row>
    <row r="67" spans="1:5" ht="102">
      <c r="A67" s="30" t="s">
        <v>41</v>
      </c>
      <c r="E67" s="37" t="s">
        <v>380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85</v>
      </c>
      <c s="23" t="s">
        <v>381</v>
      </c>
      <c s="19" t="s">
        <v>37</v>
      </c>
      <c s="24" t="s">
        <v>382</v>
      </c>
      <c s="25" t="s">
        <v>165</v>
      </c>
      <c s="26">
        <v>55.171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38.25">
      <c r="A70" s="28" t="s">
        <v>40</v>
      </c>
      <c r="E70" s="29" t="s">
        <v>383</v>
      </c>
    </row>
    <row r="71" spans="1:5" ht="140.25">
      <c r="A71" s="30" t="s">
        <v>41</v>
      </c>
      <c r="E71" s="37" t="s">
        <v>384</v>
      </c>
    </row>
    <row r="72" spans="1:5" ht="12.75">
      <c r="A72" t="s">
        <v>42</v>
      </c>
      <c r="E72" s="29" t="s">
        <v>37</v>
      </c>
    </row>
    <row r="73" spans="1:16" ht="25.5">
      <c r="A73" s="19" t="s">
        <v>35</v>
      </c>
      <c s="23" t="s">
        <v>88</v>
      </c>
      <c s="23" t="s">
        <v>385</v>
      </c>
      <c s="19" t="s">
        <v>37</v>
      </c>
      <c s="24" t="s">
        <v>386</v>
      </c>
      <c s="25" t="s">
        <v>165</v>
      </c>
      <c s="26">
        <v>27.586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38.25">
      <c r="A74" s="28" t="s">
        <v>40</v>
      </c>
      <c r="E74" s="29" t="s">
        <v>387</v>
      </c>
    </row>
    <row r="75" spans="1:5" ht="12.75">
      <c r="A75" s="30" t="s">
        <v>41</v>
      </c>
      <c r="E75" s="31" t="s">
        <v>388</v>
      </c>
    </row>
    <row r="76" spans="1:5" ht="12.75">
      <c r="A76" t="s">
        <v>42</v>
      </c>
      <c r="E76" s="29" t="s">
        <v>37</v>
      </c>
    </row>
    <row r="77" spans="1:16" ht="25.5">
      <c r="A77" s="19" t="s">
        <v>35</v>
      </c>
      <c s="23" t="s">
        <v>91</v>
      </c>
      <c s="23" t="s">
        <v>176</v>
      </c>
      <c s="19" t="s">
        <v>37</v>
      </c>
      <c s="24" t="s">
        <v>177</v>
      </c>
      <c s="25" t="s">
        <v>165</v>
      </c>
      <c s="26">
        <v>9.195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178</v>
      </c>
    </row>
    <row r="79" spans="1:5" ht="12.75">
      <c r="A79" s="30" t="s">
        <v>41</v>
      </c>
      <c r="E79" s="31" t="s">
        <v>389</v>
      </c>
    </row>
    <row r="80" spans="1:5" ht="12.75">
      <c r="A80" t="s">
        <v>42</v>
      </c>
      <c r="E80" s="29" t="s">
        <v>37</v>
      </c>
    </row>
    <row r="81" spans="1:16" ht="25.5">
      <c r="A81" s="19" t="s">
        <v>35</v>
      </c>
      <c s="23" t="s">
        <v>94</v>
      </c>
      <c s="23" t="s">
        <v>180</v>
      </c>
      <c s="19" t="s">
        <v>37</v>
      </c>
      <c s="24" t="s">
        <v>181</v>
      </c>
      <c s="25" t="s">
        <v>165</v>
      </c>
      <c s="26">
        <v>9.195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25.5">
      <c r="A82" s="28" t="s">
        <v>40</v>
      </c>
      <c r="E82" s="29" t="s">
        <v>182</v>
      </c>
    </row>
    <row r="83" spans="1:5" ht="12.75">
      <c r="A83" s="30" t="s">
        <v>41</v>
      </c>
      <c r="E83" s="31" t="s">
        <v>389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97</v>
      </c>
      <c s="23" t="s">
        <v>183</v>
      </c>
      <c s="19" t="s">
        <v>37</v>
      </c>
      <c s="24" t="s">
        <v>184</v>
      </c>
      <c s="25" t="s">
        <v>130</v>
      </c>
      <c s="26">
        <v>138.678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25.5">
      <c r="A86" s="28" t="s">
        <v>40</v>
      </c>
      <c r="E86" s="29" t="s">
        <v>185</v>
      </c>
    </row>
    <row r="87" spans="1:5" ht="89.25">
      <c r="A87" s="30" t="s">
        <v>41</v>
      </c>
      <c r="E87" s="37" t="s">
        <v>390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100</v>
      </c>
      <c s="23" t="s">
        <v>187</v>
      </c>
      <c s="19" t="s">
        <v>37</v>
      </c>
      <c s="24" t="s">
        <v>188</v>
      </c>
      <c s="25" t="s">
        <v>130</v>
      </c>
      <c s="26">
        <v>138.678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189</v>
      </c>
    </row>
    <row r="91" spans="1:5" ht="12.75">
      <c r="A91" s="30" t="s">
        <v>41</v>
      </c>
      <c r="E91" s="31" t="s">
        <v>37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103</v>
      </c>
      <c s="23" t="s">
        <v>190</v>
      </c>
      <c s="19" t="s">
        <v>37</v>
      </c>
      <c s="24" t="s">
        <v>191</v>
      </c>
      <c s="25" t="s">
        <v>165</v>
      </c>
      <c s="26">
        <v>55.171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51">
      <c r="A94" s="28" t="s">
        <v>40</v>
      </c>
      <c r="E94" s="29" t="s">
        <v>192</v>
      </c>
    </row>
    <row r="95" spans="1:5" ht="12.75">
      <c r="A95" s="30" t="s">
        <v>41</v>
      </c>
      <c r="E95" s="31" t="s">
        <v>391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108</v>
      </c>
      <c s="23" t="s">
        <v>194</v>
      </c>
      <c s="19" t="s">
        <v>37</v>
      </c>
      <c s="24" t="s">
        <v>195</v>
      </c>
      <c s="25" t="s">
        <v>165</v>
      </c>
      <c s="26">
        <v>36.781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51">
      <c r="A98" s="28" t="s">
        <v>40</v>
      </c>
      <c r="E98" s="29" t="s">
        <v>196</v>
      </c>
    </row>
    <row r="99" spans="1:5" ht="12.75">
      <c r="A99" s="30" t="s">
        <v>41</v>
      </c>
      <c r="E99" s="31" t="s">
        <v>392</v>
      </c>
    </row>
    <row r="100" spans="1:5" ht="12.75">
      <c r="A100" t="s">
        <v>42</v>
      </c>
      <c r="E100" s="29" t="s">
        <v>37</v>
      </c>
    </row>
    <row r="101" spans="1:16" ht="12.75">
      <c r="A101" s="19" t="s">
        <v>35</v>
      </c>
      <c s="23" t="s">
        <v>111</v>
      </c>
      <c s="23" t="s">
        <v>198</v>
      </c>
      <c s="19" t="s">
        <v>37</v>
      </c>
      <c s="24" t="s">
        <v>199</v>
      </c>
      <c s="25" t="s">
        <v>165</v>
      </c>
      <c s="26">
        <v>91.952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200</v>
      </c>
    </row>
    <row r="103" spans="1:5" ht="89.25">
      <c r="A103" s="30" t="s">
        <v>41</v>
      </c>
      <c r="E103" s="37" t="s">
        <v>393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116</v>
      </c>
      <c s="23" t="s">
        <v>394</v>
      </c>
      <c s="19" t="s">
        <v>37</v>
      </c>
      <c s="24" t="s">
        <v>395</v>
      </c>
      <c s="25" t="s">
        <v>211</v>
      </c>
      <c s="26">
        <v>29.232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41</v>
      </c>
      <c r="E107" s="31" t="s">
        <v>396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120</v>
      </c>
      <c s="23" t="s">
        <v>202</v>
      </c>
      <c s="19" t="s">
        <v>37</v>
      </c>
      <c s="24" t="s">
        <v>203</v>
      </c>
      <c s="25" t="s">
        <v>165</v>
      </c>
      <c s="26">
        <v>45.125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25.5">
      <c r="A110" s="28" t="s">
        <v>40</v>
      </c>
      <c r="E110" s="29" t="s">
        <v>204</v>
      </c>
    </row>
    <row r="111" spans="1:5" ht="76.5">
      <c r="A111" s="30" t="s">
        <v>41</v>
      </c>
      <c r="E111" s="31" t="s">
        <v>397</v>
      </c>
    </row>
    <row r="112" spans="1:5" ht="12.75">
      <c r="A112" t="s">
        <v>42</v>
      </c>
      <c r="E112" s="29" t="s">
        <v>37</v>
      </c>
    </row>
    <row r="113" spans="1:16" ht="12.75">
      <c r="A113" s="19" t="s">
        <v>35</v>
      </c>
      <c s="23" t="s">
        <v>229</v>
      </c>
      <c s="23" t="s">
        <v>398</v>
      </c>
      <c s="19" t="s">
        <v>37</v>
      </c>
      <c s="24" t="s">
        <v>399</v>
      </c>
      <c s="25" t="s">
        <v>165</v>
      </c>
      <c s="26">
        <v>39.184</v>
      </c>
      <c s="27">
        <v>0</v>
      </c>
      <c s="27">
        <f>ROUND(ROUND(H113,2)*ROUND(G113,3),2)</f>
      </c>
      <c r="O113">
        <f>(I113*21)/100</f>
      </c>
      <c t="s">
        <v>14</v>
      </c>
    </row>
    <row r="114" spans="1:5" ht="38.25">
      <c r="A114" s="28" t="s">
        <v>40</v>
      </c>
      <c r="E114" s="29" t="s">
        <v>400</v>
      </c>
    </row>
    <row r="115" spans="1:5" ht="25.5">
      <c r="A115" s="30" t="s">
        <v>41</v>
      </c>
      <c r="E115" s="31" t="s">
        <v>401</v>
      </c>
    </row>
    <row r="116" spans="1:5" ht="12.75">
      <c r="A116" t="s">
        <v>42</v>
      </c>
      <c r="E116" s="29" t="s">
        <v>37</v>
      </c>
    </row>
    <row r="117" spans="1:16" ht="12.75">
      <c r="A117" s="19" t="s">
        <v>35</v>
      </c>
      <c s="23" t="s">
        <v>234</v>
      </c>
      <c s="23" t="s">
        <v>209</v>
      </c>
      <c s="19" t="s">
        <v>37</v>
      </c>
      <c s="24" t="s">
        <v>210</v>
      </c>
      <c s="25" t="s">
        <v>211</v>
      </c>
      <c s="26">
        <v>78.368</v>
      </c>
      <c s="27">
        <v>0</v>
      </c>
      <c s="27">
        <f>ROUND(ROUND(H117,2)*ROUND(G117,3),2)</f>
      </c>
      <c r="O117">
        <f>(I117*21)/100</f>
      </c>
      <c t="s">
        <v>14</v>
      </c>
    </row>
    <row r="118" spans="1:5" ht="12.75">
      <c r="A118" s="28" t="s">
        <v>40</v>
      </c>
      <c r="E118" s="29" t="s">
        <v>210</v>
      </c>
    </row>
    <row r="119" spans="1:5" ht="12.75">
      <c r="A119" s="30" t="s">
        <v>41</v>
      </c>
      <c r="E119" s="31" t="s">
        <v>402</v>
      </c>
    </row>
    <row r="120" spans="1:5" ht="12.75">
      <c r="A120" t="s">
        <v>42</v>
      </c>
      <c r="E120" s="29" t="s">
        <v>37</v>
      </c>
    </row>
    <row r="121" spans="1:16" ht="12.75">
      <c r="A121" s="19" t="s">
        <v>35</v>
      </c>
      <c s="23" t="s">
        <v>123</v>
      </c>
      <c s="23" t="s">
        <v>213</v>
      </c>
      <c s="19" t="s">
        <v>37</v>
      </c>
      <c s="24" t="s">
        <v>214</v>
      </c>
      <c s="25" t="s">
        <v>211</v>
      </c>
      <c s="26">
        <v>83.481</v>
      </c>
      <c s="27">
        <v>0</v>
      </c>
      <c s="27">
        <f>ROUND(ROUND(H121,2)*ROUND(G121,3),2)</f>
      </c>
      <c r="O121">
        <f>(I121*21)/100</f>
      </c>
      <c t="s">
        <v>14</v>
      </c>
    </row>
    <row r="122" spans="1:5" ht="12.75">
      <c r="A122" s="28" t="s">
        <v>40</v>
      </c>
      <c r="E122" s="29" t="s">
        <v>214</v>
      </c>
    </row>
    <row r="123" spans="1:5" ht="12.75">
      <c r="A123" s="30" t="s">
        <v>41</v>
      </c>
      <c r="E123" s="31" t="s">
        <v>403</v>
      </c>
    </row>
    <row r="124" spans="1:5" ht="12.75">
      <c r="A124" t="s">
        <v>42</v>
      </c>
      <c r="E124" s="29" t="s">
        <v>37</v>
      </c>
    </row>
    <row r="125" spans="1:18" ht="12.75" customHeight="1">
      <c r="A125" s="5" t="s">
        <v>33</v>
      </c>
      <c s="5"/>
      <c s="34" t="s">
        <v>14</v>
      </c>
      <c s="5"/>
      <c s="21" t="s">
        <v>216</v>
      </c>
      <c s="5"/>
      <c s="5"/>
      <c s="5"/>
      <c s="35">
        <f>0+Q125</f>
      </c>
      <c r="O125">
        <f>0+R125</f>
      </c>
      <c r="Q125">
        <f>0+I126+I130+I134</f>
      </c>
      <c>
        <f>0+O126+O130+O134</f>
      </c>
    </row>
    <row r="126" spans="1:16" ht="25.5">
      <c r="A126" s="19" t="s">
        <v>35</v>
      </c>
      <c s="23" t="s">
        <v>298</v>
      </c>
      <c s="23" t="s">
        <v>217</v>
      </c>
      <c s="19" t="s">
        <v>37</v>
      </c>
      <c s="24" t="s">
        <v>218</v>
      </c>
      <c s="25" t="s">
        <v>152</v>
      </c>
      <c s="26">
        <v>43</v>
      </c>
      <c s="27">
        <v>0</v>
      </c>
      <c s="27">
        <f>ROUND(ROUND(H126,2)*ROUND(G126,3),2)</f>
      </c>
      <c r="O126">
        <f>(I126*21)/100</f>
      </c>
      <c t="s">
        <v>14</v>
      </c>
    </row>
    <row r="127" spans="1:5" ht="38.25">
      <c r="A127" s="28" t="s">
        <v>40</v>
      </c>
      <c r="E127" s="29" t="s">
        <v>219</v>
      </c>
    </row>
    <row r="128" spans="1:5" ht="12.75">
      <c r="A128" s="30" t="s">
        <v>41</v>
      </c>
      <c r="E128" s="31" t="s">
        <v>404</v>
      </c>
    </row>
    <row r="129" spans="1:5" ht="12.75">
      <c r="A129" t="s">
        <v>42</v>
      </c>
      <c r="E129" s="29" t="s">
        <v>37</v>
      </c>
    </row>
    <row r="130" spans="1:16" ht="12.75">
      <c r="A130" s="19" t="s">
        <v>35</v>
      </c>
      <c s="23" t="s">
        <v>260</v>
      </c>
      <c s="23" t="s">
        <v>221</v>
      </c>
      <c s="19" t="s">
        <v>37</v>
      </c>
      <c s="24" t="s">
        <v>222</v>
      </c>
      <c s="25" t="s">
        <v>130</v>
      </c>
      <c s="26">
        <v>68.8</v>
      </c>
      <c s="27">
        <v>0</v>
      </c>
      <c s="27">
        <f>ROUND(ROUND(H130,2)*ROUND(G130,3),2)</f>
      </c>
      <c r="O130">
        <f>(I130*21)/100</f>
      </c>
      <c t="s">
        <v>14</v>
      </c>
    </row>
    <row r="131" spans="1:5" ht="25.5">
      <c r="A131" s="28" t="s">
        <v>40</v>
      </c>
      <c r="E131" s="29" t="s">
        <v>223</v>
      </c>
    </row>
    <row r="132" spans="1:5" ht="12.75">
      <c r="A132" s="30" t="s">
        <v>41</v>
      </c>
      <c r="E132" s="31" t="s">
        <v>405</v>
      </c>
    </row>
    <row r="133" spans="1:5" ht="12.75">
      <c r="A133" t="s">
        <v>42</v>
      </c>
      <c r="E133" s="29" t="s">
        <v>37</v>
      </c>
    </row>
    <row r="134" spans="1:16" ht="12.75">
      <c r="A134" s="19" t="s">
        <v>35</v>
      </c>
      <c s="23" t="s">
        <v>273</v>
      </c>
      <c s="23" t="s">
        <v>225</v>
      </c>
      <c s="19" t="s">
        <v>37</v>
      </c>
      <c s="24" t="s">
        <v>226</v>
      </c>
      <c s="25" t="s">
        <v>130</v>
      </c>
      <c s="26">
        <v>81.494</v>
      </c>
      <c s="27">
        <v>0</v>
      </c>
      <c s="27">
        <f>ROUND(ROUND(H134,2)*ROUND(G134,3),2)</f>
      </c>
      <c r="O134">
        <f>(I134*21)/100</f>
      </c>
      <c t="s">
        <v>14</v>
      </c>
    </row>
    <row r="135" spans="1:5" ht="12.75">
      <c r="A135" s="28" t="s">
        <v>40</v>
      </c>
      <c r="E135" s="29" t="s">
        <v>226</v>
      </c>
    </row>
    <row r="136" spans="1:5" ht="25.5">
      <c r="A136" s="30" t="s">
        <v>41</v>
      </c>
      <c r="E136" s="31" t="s">
        <v>406</v>
      </c>
    </row>
    <row r="137" spans="1:5" ht="12.75">
      <c r="A137" t="s">
        <v>42</v>
      </c>
      <c r="E137" s="29" t="s">
        <v>37</v>
      </c>
    </row>
    <row r="138" spans="1:18" ht="12.75" customHeight="1">
      <c r="A138" s="5" t="s">
        <v>33</v>
      </c>
      <c s="5"/>
      <c s="34" t="s">
        <v>12</v>
      </c>
      <c s="5"/>
      <c s="21" t="s">
        <v>228</v>
      </c>
      <c s="5"/>
      <c s="5"/>
      <c s="5"/>
      <c s="35">
        <f>0+Q138</f>
      </c>
      <c r="O138">
        <f>0+R138</f>
      </c>
      <c r="Q138">
        <f>0+I139+I143+I147</f>
      </c>
      <c>
        <f>0+O139+O143+O147</f>
      </c>
    </row>
    <row r="139" spans="1:16" ht="12.75">
      <c r="A139" s="19" t="s">
        <v>35</v>
      </c>
      <c s="23" t="s">
        <v>270</v>
      </c>
      <c s="23" t="s">
        <v>407</v>
      </c>
      <c s="19" t="s">
        <v>37</v>
      </c>
      <c s="24" t="s">
        <v>408</v>
      </c>
      <c s="25" t="s">
        <v>165</v>
      </c>
      <c s="26">
        <v>0.867</v>
      </c>
      <c s="27">
        <v>0</v>
      </c>
      <c s="27">
        <f>ROUND(ROUND(H139,2)*ROUND(G139,3),2)</f>
      </c>
      <c r="O139">
        <f>(I139*21)/100</f>
      </c>
      <c t="s">
        <v>14</v>
      </c>
    </row>
    <row r="140" spans="1:5" ht="25.5">
      <c r="A140" s="28" t="s">
        <v>40</v>
      </c>
      <c r="E140" s="29" t="s">
        <v>409</v>
      </c>
    </row>
    <row r="141" spans="1:5" ht="102">
      <c r="A141" s="30" t="s">
        <v>41</v>
      </c>
      <c r="E141" s="37" t="s">
        <v>410</v>
      </c>
    </row>
    <row r="142" spans="1:5" ht="12.75">
      <c r="A142" t="s">
        <v>42</v>
      </c>
      <c r="E142" s="29" t="s">
        <v>37</v>
      </c>
    </row>
    <row r="143" spans="1:16" ht="12.75">
      <c r="A143" s="19" t="s">
        <v>35</v>
      </c>
      <c s="23" t="s">
        <v>283</v>
      </c>
      <c s="23" t="s">
        <v>230</v>
      </c>
      <c s="19" t="s">
        <v>37</v>
      </c>
      <c s="24" t="s">
        <v>231</v>
      </c>
      <c s="25" t="s">
        <v>152</v>
      </c>
      <c s="26">
        <v>43</v>
      </c>
      <c s="27">
        <v>0</v>
      </c>
      <c s="27">
        <f>ROUND(ROUND(H143,2)*ROUND(G143,3),2)</f>
      </c>
      <c r="O143">
        <f>(I143*21)/100</f>
      </c>
      <c t="s">
        <v>14</v>
      </c>
    </row>
    <row r="144" spans="1:5" ht="12.75">
      <c r="A144" s="28" t="s">
        <v>40</v>
      </c>
      <c r="E144" s="29" t="s">
        <v>232</v>
      </c>
    </row>
    <row r="145" spans="1:5" ht="12.75">
      <c r="A145" s="30" t="s">
        <v>41</v>
      </c>
      <c r="E145" s="31" t="s">
        <v>37</v>
      </c>
    </row>
    <row r="146" spans="1:5" ht="12.75">
      <c r="A146" t="s">
        <v>42</v>
      </c>
      <c r="E146" s="29" t="s">
        <v>37</v>
      </c>
    </row>
    <row r="147" spans="1:16" ht="12.75">
      <c r="A147" s="19" t="s">
        <v>35</v>
      </c>
      <c s="23" t="s">
        <v>303</v>
      </c>
      <c s="23" t="s">
        <v>411</v>
      </c>
      <c s="19" t="s">
        <v>37</v>
      </c>
      <c s="24" t="s">
        <v>412</v>
      </c>
      <c s="25" t="s">
        <v>152</v>
      </c>
      <c s="26">
        <v>3</v>
      </c>
      <c s="27">
        <v>0</v>
      </c>
      <c s="27">
        <f>ROUND(ROUND(H147,2)*ROUND(G147,3),2)</f>
      </c>
      <c r="O147">
        <f>(I147*21)/100</f>
      </c>
      <c t="s">
        <v>14</v>
      </c>
    </row>
    <row r="148" spans="1:5" ht="12.75">
      <c r="A148" s="28" t="s">
        <v>40</v>
      </c>
      <c r="E148" s="29" t="s">
        <v>412</v>
      </c>
    </row>
    <row r="149" spans="1:5" ht="38.25">
      <c r="A149" s="30" t="s">
        <v>41</v>
      </c>
      <c r="E149" s="37" t="s">
        <v>413</v>
      </c>
    </row>
    <row r="150" spans="1:5" ht="12.75">
      <c r="A150" t="s">
        <v>42</v>
      </c>
      <c r="E150" s="29" t="s">
        <v>37</v>
      </c>
    </row>
    <row r="151" spans="1:18" ht="12.75" customHeight="1">
      <c r="A151" s="5" t="s">
        <v>33</v>
      </c>
      <c s="5"/>
      <c s="34" t="s">
        <v>24</v>
      </c>
      <c s="5"/>
      <c s="21" t="s">
        <v>233</v>
      </c>
      <c s="5"/>
      <c s="5"/>
      <c s="5"/>
      <c s="35">
        <f>0+Q151</f>
      </c>
      <c r="O151">
        <f>0+R151</f>
      </c>
      <c r="Q151">
        <f>0+I152+I156+I160+I164+I168</f>
      </c>
      <c>
        <f>0+O152+O156+O160+O164+O168</f>
      </c>
    </row>
    <row r="152" spans="1:16" ht="12.75">
      <c r="A152" s="19" t="s">
        <v>35</v>
      </c>
      <c s="23" t="s">
        <v>276</v>
      </c>
      <c s="23" t="s">
        <v>235</v>
      </c>
      <c s="19" t="s">
        <v>37</v>
      </c>
      <c s="24" t="s">
        <v>236</v>
      </c>
      <c s="25" t="s">
        <v>165</v>
      </c>
      <c s="26">
        <v>6.536</v>
      </c>
      <c s="27">
        <v>0</v>
      </c>
      <c s="27">
        <f>ROUND(ROUND(H152,2)*ROUND(G152,3),2)</f>
      </c>
      <c r="O152">
        <f>(I152*21)/100</f>
      </c>
      <c t="s">
        <v>14</v>
      </c>
    </row>
    <row r="153" spans="1:5" ht="25.5">
      <c r="A153" s="28" t="s">
        <v>40</v>
      </c>
      <c r="E153" s="29" t="s">
        <v>237</v>
      </c>
    </row>
    <row r="154" spans="1:5" ht="114.75">
      <c r="A154" s="30" t="s">
        <v>41</v>
      </c>
      <c r="E154" s="37" t="s">
        <v>414</v>
      </c>
    </row>
    <row r="155" spans="1:5" ht="12.75">
      <c r="A155" t="s">
        <v>42</v>
      </c>
      <c r="E155" s="29" t="s">
        <v>37</v>
      </c>
    </row>
    <row r="156" spans="1:16" ht="12.75">
      <c r="A156" s="19" t="s">
        <v>35</v>
      </c>
      <c s="23" t="s">
        <v>306</v>
      </c>
      <c s="23" t="s">
        <v>240</v>
      </c>
      <c s="19" t="s">
        <v>37</v>
      </c>
      <c s="24" t="s">
        <v>241</v>
      </c>
      <c s="25" t="s">
        <v>165</v>
      </c>
      <c s="26">
        <v>0.675</v>
      </c>
      <c s="27">
        <v>0</v>
      </c>
      <c s="27">
        <f>ROUND(ROUND(H156,2)*ROUND(G156,3),2)</f>
      </c>
      <c r="O156">
        <f>(I156*21)/100</f>
      </c>
      <c t="s">
        <v>14</v>
      </c>
    </row>
    <row r="157" spans="1:5" ht="25.5">
      <c r="A157" s="28" t="s">
        <v>40</v>
      </c>
      <c r="E157" s="29" t="s">
        <v>242</v>
      </c>
    </row>
    <row r="158" spans="1:5" ht="38.25">
      <c r="A158" s="30" t="s">
        <v>41</v>
      </c>
      <c r="E158" s="37" t="s">
        <v>415</v>
      </c>
    </row>
    <row r="159" spans="1:5" ht="12.75">
      <c r="A159" t="s">
        <v>42</v>
      </c>
      <c r="E159" s="29" t="s">
        <v>37</v>
      </c>
    </row>
    <row r="160" spans="1:16" ht="12.75">
      <c r="A160" s="19" t="s">
        <v>35</v>
      </c>
      <c s="23" t="s">
        <v>279</v>
      </c>
      <c s="23" t="s">
        <v>416</v>
      </c>
      <c s="19" t="s">
        <v>37</v>
      </c>
      <c s="24" t="s">
        <v>417</v>
      </c>
      <c s="25" t="s">
        <v>165</v>
      </c>
      <c s="26">
        <v>19.936</v>
      </c>
      <c s="27">
        <v>0</v>
      </c>
      <c s="27">
        <f>ROUND(ROUND(H160,2)*ROUND(G160,3),2)</f>
      </c>
      <c r="O160">
        <f>(I160*21)/100</f>
      </c>
      <c t="s">
        <v>14</v>
      </c>
    </row>
    <row r="161" spans="1:5" ht="25.5">
      <c r="A161" s="28" t="s">
        <v>40</v>
      </c>
      <c r="E161" s="29" t="s">
        <v>418</v>
      </c>
    </row>
    <row r="162" spans="1:5" ht="25.5">
      <c r="A162" s="30" t="s">
        <v>41</v>
      </c>
      <c r="E162" s="31" t="s">
        <v>419</v>
      </c>
    </row>
    <row r="163" spans="1:5" ht="12.75">
      <c r="A163" t="s">
        <v>42</v>
      </c>
      <c r="E163" s="29" t="s">
        <v>37</v>
      </c>
    </row>
    <row r="164" spans="1:16" ht="25.5">
      <c r="A164" s="19" t="s">
        <v>35</v>
      </c>
      <c s="23" t="s">
        <v>267</v>
      </c>
      <c s="23" t="s">
        <v>420</v>
      </c>
      <c s="19" t="s">
        <v>37</v>
      </c>
      <c s="24" t="s">
        <v>421</v>
      </c>
      <c s="25" t="s">
        <v>130</v>
      </c>
      <c s="26">
        <v>4</v>
      </c>
      <c s="27">
        <v>0</v>
      </c>
      <c s="27">
        <f>ROUND(ROUND(H164,2)*ROUND(G164,3),2)</f>
      </c>
      <c r="O164">
        <f>(I164*21)/100</f>
      </c>
      <c t="s">
        <v>14</v>
      </c>
    </row>
    <row r="165" spans="1:5" ht="25.5">
      <c r="A165" s="28" t="s">
        <v>40</v>
      </c>
      <c r="E165" s="29" t="s">
        <v>422</v>
      </c>
    </row>
    <row r="166" spans="1:5" ht="38.25">
      <c r="A166" s="30" t="s">
        <v>41</v>
      </c>
      <c r="E166" s="37" t="s">
        <v>423</v>
      </c>
    </row>
    <row r="167" spans="1:5" ht="12.75">
      <c r="A167" t="s">
        <v>42</v>
      </c>
      <c r="E167" s="29" t="s">
        <v>37</v>
      </c>
    </row>
    <row r="168" spans="1:16" ht="12.75">
      <c r="A168" s="19" t="s">
        <v>35</v>
      </c>
      <c s="23" t="s">
        <v>309</v>
      </c>
      <c s="23" t="s">
        <v>424</v>
      </c>
      <c s="19" t="s">
        <v>37</v>
      </c>
      <c s="24" t="s">
        <v>425</v>
      </c>
      <c s="25" t="s">
        <v>130</v>
      </c>
      <c s="26">
        <v>5.6</v>
      </c>
      <c s="27">
        <v>0</v>
      </c>
      <c s="27">
        <f>ROUND(ROUND(H168,2)*ROUND(G168,3),2)</f>
      </c>
      <c r="O168">
        <f>(I168*21)/100</f>
      </c>
      <c t="s">
        <v>14</v>
      </c>
    </row>
    <row r="169" spans="1:5" ht="12.75">
      <c r="A169" s="28" t="s">
        <v>40</v>
      </c>
      <c r="E169" s="29" t="s">
        <v>37</v>
      </c>
    </row>
    <row r="170" spans="1:5" ht="38.25">
      <c r="A170" s="30" t="s">
        <v>41</v>
      </c>
      <c r="E170" s="37" t="s">
        <v>355</v>
      </c>
    </row>
    <row r="171" spans="1:5" ht="12.75">
      <c r="A171" t="s">
        <v>42</v>
      </c>
      <c r="E171" s="29" t="s">
        <v>37</v>
      </c>
    </row>
    <row r="172" spans="1:18" ht="12.75" customHeight="1">
      <c r="A172" s="5" t="s">
        <v>33</v>
      </c>
      <c s="5"/>
      <c s="34" t="s">
        <v>26</v>
      </c>
      <c s="5"/>
      <c s="21" t="s">
        <v>244</v>
      </c>
      <c s="5"/>
      <c s="5"/>
      <c s="5"/>
      <c s="35">
        <f>0+Q172</f>
      </c>
      <c r="O172">
        <f>0+R172</f>
      </c>
      <c r="Q172">
        <f>0+I173+I177+I181+I185+I189+I193</f>
      </c>
      <c>
        <f>0+O173+O177+O181+O185+O189+O193</f>
      </c>
    </row>
    <row r="173" spans="1:16" ht="12.75">
      <c r="A173" s="19" t="s">
        <v>35</v>
      </c>
      <c s="23" t="s">
        <v>239</v>
      </c>
      <c s="23" t="s">
        <v>249</v>
      </c>
      <c s="19" t="s">
        <v>37</v>
      </c>
      <c s="24" t="s">
        <v>250</v>
      </c>
      <c s="25" t="s">
        <v>130</v>
      </c>
      <c s="26">
        <v>6.4</v>
      </c>
      <c s="27">
        <v>0</v>
      </c>
      <c s="27">
        <f>ROUND(ROUND(H173,2)*ROUND(G173,3),2)</f>
      </c>
      <c r="O173">
        <f>(I173*21)/100</f>
      </c>
      <c t="s">
        <v>14</v>
      </c>
    </row>
    <row r="174" spans="1:5" ht="25.5">
      <c r="A174" s="28" t="s">
        <v>40</v>
      </c>
      <c r="E174" s="29" t="s">
        <v>251</v>
      </c>
    </row>
    <row r="175" spans="1:5" ht="12.75">
      <c r="A175" s="30" t="s">
        <v>41</v>
      </c>
      <c r="E175" s="31" t="s">
        <v>426</v>
      </c>
    </row>
    <row r="176" spans="1:5" ht="12.75">
      <c r="A176" t="s">
        <v>42</v>
      </c>
      <c r="E176" s="29" t="s">
        <v>37</v>
      </c>
    </row>
    <row r="177" spans="1:16" ht="25.5">
      <c r="A177" s="19" t="s">
        <v>35</v>
      </c>
      <c s="23" t="s">
        <v>286</v>
      </c>
      <c s="23" t="s">
        <v>427</v>
      </c>
      <c s="19" t="s">
        <v>37</v>
      </c>
      <c s="24" t="s">
        <v>428</v>
      </c>
      <c s="25" t="s">
        <v>130</v>
      </c>
      <c s="26">
        <v>58.84</v>
      </c>
      <c s="27">
        <v>0</v>
      </c>
      <c s="27">
        <f>ROUND(ROUND(H177,2)*ROUND(G177,3),2)</f>
      </c>
      <c r="O177">
        <f>(I177*21)/100</f>
      </c>
      <c t="s">
        <v>14</v>
      </c>
    </row>
    <row r="178" spans="1:5" ht="25.5">
      <c r="A178" s="28" t="s">
        <v>40</v>
      </c>
      <c r="E178" s="29" t="s">
        <v>429</v>
      </c>
    </row>
    <row r="179" spans="1:5" ht="114.75">
      <c r="A179" s="30" t="s">
        <v>41</v>
      </c>
      <c r="E179" s="37" t="s">
        <v>363</v>
      </c>
    </row>
    <row r="180" spans="1:5" ht="12.75">
      <c r="A180" t="s">
        <v>42</v>
      </c>
      <c r="E180" s="29" t="s">
        <v>37</v>
      </c>
    </row>
    <row r="181" spans="1:16" ht="12.75">
      <c r="A181" s="19" t="s">
        <v>35</v>
      </c>
      <c s="23" t="s">
        <v>254</v>
      </c>
      <c s="23" t="s">
        <v>430</v>
      </c>
      <c s="19" t="s">
        <v>37</v>
      </c>
      <c s="24" t="s">
        <v>431</v>
      </c>
      <c s="25" t="s">
        <v>130</v>
      </c>
      <c s="26">
        <v>58.84</v>
      </c>
      <c s="27">
        <v>0</v>
      </c>
      <c s="27">
        <f>ROUND(ROUND(H181,2)*ROUND(G181,3),2)</f>
      </c>
      <c r="O181">
        <f>(I181*21)/100</f>
      </c>
      <c t="s">
        <v>14</v>
      </c>
    </row>
    <row r="182" spans="1:5" ht="25.5">
      <c r="A182" s="28" t="s">
        <v>40</v>
      </c>
      <c r="E182" s="29" t="s">
        <v>432</v>
      </c>
    </row>
    <row r="183" spans="1:5" ht="12.75">
      <c r="A183" s="30" t="s">
        <v>41</v>
      </c>
      <c r="E183" s="31" t="s">
        <v>37</v>
      </c>
    </row>
    <row r="184" spans="1:5" ht="12.75">
      <c r="A184" t="s">
        <v>42</v>
      </c>
      <c r="E184" s="29" t="s">
        <v>37</v>
      </c>
    </row>
    <row r="185" spans="1:16" ht="12.75">
      <c r="A185" s="19" t="s">
        <v>35</v>
      </c>
      <c s="23" t="s">
        <v>290</v>
      </c>
      <c s="23" t="s">
        <v>433</v>
      </c>
      <c s="19" t="s">
        <v>37</v>
      </c>
      <c s="24" t="s">
        <v>434</v>
      </c>
      <c s="25" t="s">
        <v>130</v>
      </c>
      <c s="26">
        <v>58.84</v>
      </c>
      <c s="27">
        <v>0</v>
      </c>
      <c s="27">
        <f>ROUND(ROUND(H185,2)*ROUND(G185,3),2)</f>
      </c>
      <c r="O185">
        <f>(I185*21)/100</f>
      </c>
      <c t="s">
        <v>14</v>
      </c>
    </row>
    <row r="186" spans="1:5" ht="25.5">
      <c r="A186" s="28" t="s">
        <v>40</v>
      </c>
      <c r="E186" s="29" t="s">
        <v>435</v>
      </c>
    </row>
    <row r="187" spans="1:5" ht="12.75">
      <c r="A187" s="30" t="s">
        <v>41</v>
      </c>
      <c r="E187" s="31" t="s">
        <v>37</v>
      </c>
    </row>
    <row r="188" spans="1:5" ht="12.75">
      <c r="A188" t="s">
        <v>42</v>
      </c>
      <c r="E188" s="29" t="s">
        <v>37</v>
      </c>
    </row>
    <row r="189" spans="1:16" ht="12.75">
      <c r="A189" s="19" t="s">
        <v>35</v>
      </c>
      <c s="23" t="s">
        <v>257</v>
      </c>
      <c s="23" t="s">
        <v>436</v>
      </c>
      <c s="19" t="s">
        <v>37</v>
      </c>
      <c s="24" t="s">
        <v>437</v>
      </c>
      <c s="25" t="s">
        <v>130</v>
      </c>
      <c s="26">
        <v>145.85</v>
      </c>
      <c s="27">
        <v>0</v>
      </c>
      <c s="27">
        <f>ROUND(ROUND(H189,2)*ROUND(G189,3),2)</f>
      </c>
      <c r="O189">
        <f>(I189*21)/100</f>
      </c>
      <c t="s">
        <v>14</v>
      </c>
    </row>
    <row r="190" spans="1:5" ht="25.5">
      <c r="A190" s="28" t="s">
        <v>40</v>
      </c>
      <c r="E190" s="29" t="s">
        <v>438</v>
      </c>
    </row>
    <row r="191" spans="1:5" ht="12.75">
      <c r="A191" s="30" t="s">
        <v>41</v>
      </c>
      <c r="E191" s="31" t="s">
        <v>37</v>
      </c>
    </row>
    <row r="192" spans="1:5" ht="12.75">
      <c r="A192" t="s">
        <v>42</v>
      </c>
      <c r="E192" s="29" t="s">
        <v>37</v>
      </c>
    </row>
    <row r="193" spans="1:16" ht="25.5">
      <c r="A193" s="19" t="s">
        <v>35</v>
      </c>
      <c s="23" t="s">
        <v>294</v>
      </c>
      <c s="23" t="s">
        <v>439</v>
      </c>
      <c s="19" t="s">
        <v>37</v>
      </c>
      <c s="24" t="s">
        <v>440</v>
      </c>
      <c s="25" t="s">
        <v>130</v>
      </c>
      <c s="26">
        <v>145.85</v>
      </c>
      <c s="27">
        <v>0</v>
      </c>
      <c s="27">
        <f>ROUND(ROUND(H193,2)*ROUND(G193,3),2)</f>
      </c>
      <c r="O193">
        <f>(I193*21)/100</f>
      </c>
      <c t="s">
        <v>14</v>
      </c>
    </row>
    <row r="194" spans="1:5" ht="25.5">
      <c r="A194" s="28" t="s">
        <v>40</v>
      </c>
      <c r="E194" s="29" t="s">
        <v>441</v>
      </c>
    </row>
    <row r="195" spans="1:5" ht="76.5">
      <c r="A195" s="30" t="s">
        <v>41</v>
      </c>
      <c r="E195" s="37" t="s">
        <v>442</v>
      </c>
    </row>
    <row r="196" spans="1:5" ht="12.75">
      <c r="A196" t="s">
        <v>42</v>
      </c>
      <c r="E196" s="29" t="s">
        <v>37</v>
      </c>
    </row>
    <row r="197" spans="1:18" ht="12.75" customHeight="1">
      <c r="A197" s="5" t="s">
        <v>33</v>
      </c>
      <c s="5"/>
      <c s="34" t="s">
        <v>61</v>
      </c>
      <c s="5"/>
      <c s="21" t="s">
        <v>253</v>
      </c>
      <c s="5"/>
      <c s="5"/>
      <c s="5"/>
      <c s="35">
        <f>0+Q197</f>
      </c>
      <c r="O197">
        <f>0+R197</f>
      </c>
      <c r="Q197">
        <f>0+I198+I202+I206+I210+I214+I218+I222+I226+I230+I234+I238+I242+I246+I250+I254+I258+I262+I266+I270+I274+I278+I282</f>
      </c>
      <c>
        <f>0+O198+O202+O206+O210+O214+O218+O222+O226+O230+O234+O238+O242+O246+O250+O254+O258+O262+O266+O270+O274+O278+O282</f>
      </c>
    </row>
    <row r="198" spans="1:16" ht="12.75">
      <c r="A198" s="19" t="s">
        <v>35</v>
      </c>
      <c s="23" t="s">
        <v>332</v>
      </c>
      <c s="23" t="s">
        <v>258</v>
      </c>
      <c s="19" t="s">
        <v>37</v>
      </c>
      <c s="24" t="s">
        <v>259</v>
      </c>
      <c s="25" t="s">
        <v>47</v>
      </c>
      <c s="26">
        <v>1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259</v>
      </c>
    </row>
    <row r="200" spans="1:5" ht="12.75">
      <c r="A200" s="30" t="s">
        <v>41</v>
      </c>
      <c r="E200" s="31" t="s">
        <v>37</v>
      </c>
    </row>
    <row r="201" spans="1:5" ht="12.75">
      <c r="A201" t="s">
        <v>42</v>
      </c>
      <c r="E201" s="29" t="s">
        <v>37</v>
      </c>
    </row>
    <row r="202" spans="1:16" ht="12.75">
      <c r="A202" s="19" t="s">
        <v>35</v>
      </c>
      <c s="23" t="s">
        <v>443</v>
      </c>
      <c s="23" t="s">
        <v>261</v>
      </c>
      <c s="19" t="s">
        <v>37</v>
      </c>
      <c s="24" t="s">
        <v>262</v>
      </c>
      <c s="25" t="s">
        <v>47</v>
      </c>
      <c s="26">
        <v>5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263</v>
      </c>
    </row>
    <row r="204" spans="1:5" ht="12.75">
      <c r="A204" s="30" t="s">
        <v>41</v>
      </c>
      <c r="E204" s="31" t="s">
        <v>37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444</v>
      </c>
      <c s="23" t="s">
        <v>265</v>
      </c>
      <c s="19" t="s">
        <v>37</v>
      </c>
      <c s="24" t="s">
        <v>266</v>
      </c>
      <c s="25" t="s">
        <v>47</v>
      </c>
      <c s="26">
        <v>3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266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25.5">
      <c r="A210" s="19" t="s">
        <v>35</v>
      </c>
      <c s="23" t="s">
        <v>445</v>
      </c>
      <c s="23" t="s">
        <v>446</v>
      </c>
      <c s="19" t="s">
        <v>37</v>
      </c>
      <c s="24" t="s">
        <v>447</v>
      </c>
      <c s="25" t="s">
        <v>152</v>
      </c>
      <c s="26">
        <v>6.3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37</v>
      </c>
    </row>
    <row r="212" spans="1:5" ht="12.75">
      <c r="A212" s="30" t="s">
        <v>41</v>
      </c>
      <c r="E212" s="31" t="s">
        <v>448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449</v>
      </c>
      <c s="23" t="s">
        <v>268</v>
      </c>
      <c s="19" t="s">
        <v>37</v>
      </c>
      <c s="24" t="s">
        <v>269</v>
      </c>
      <c s="25" t="s">
        <v>47</v>
      </c>
      <c s="26">
        <v>3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269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12.75">
      <c r="A218" s="19" t="s">
        <v>35</v>
      </c>
      <c s="23" t="s">
        <v>450</v>
      </c>
      <c s="23" t="s">
        <v>451</v>
      </c>
      <c s="19" t="s">
        <v>37</v>
      </c>
      <c s="24" t="s">
        <v>452</v>
      </c>
      <c s="25" t="s">
        <v>47</v>
      </c>
      <c s="26">
        <v>2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12.75">
      <c r="A219" s="28" t="s">
        <v>40</v>
      </c>
      <c r="E219" s="29" t="s">
        <v>452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453</v>
      </c>
      <c s="23" t="s">
        <v>274</v>
      </c>
      <c s="19" t="s">
        <v>37</v>
      </c>
      <c s="24" t="s">
        <v>275</v>
      </c>
      <c s="25" t="s">
        <v>47</v>
      </c>
      <c s="26">
        <v>3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275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454</v>
      </c>
      <c s="23" t="s">
        <v>277</v>
      </c>
      <c s="19" t="s">
        <v>37</v>
      </c>
      <c s="24" t="s">
        <v>278</v>
      </c>
      <c s="25" t="s">
        <v>47</v>
      </c>
      <c s="26">
        <v>3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278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6" ht="12.75">
      <c r="A230" s="19" t="s">
        <v>35</v>
      </c>
      <c s="23" t="s">
        <v>455</v>
      </c>
      <c s="23" t="s">
        <v>280</v>
      </c>
      <c s="19" t="s">
        <v>37</v>
      </c>
      <c s="24" t="s">
        <v>456</v>
      </c>
      <c s="25" t="s">
        <v>47</v>
      </c>
      <c s="26">
        <v>2</v>
      </c>
      <c s="27">
        <v>0</v>
      </c>
      <c s="27">
        <f>ROUND(ROUND(H230,2)*ROUND(G230,3),2)</f>
      </c>
      <c r="O230">
        <f>(I230*21)/100</f>
      </c>
      <c t="s">
        <v>14</v>
      </c>
    </row>
    <row r="231" spans="1:5" ht="12.75">
      <c r="A231" s="28" t="s">
        <v>40</v>
      </c>
      <c r="E231" s="29" t="s">
        <v>457</v>
      </c>
    </row>
    <row r="232" spans="1:5" ht="12.75">
      <c r="A232" s="30" t="s">
        <v>41</v>
      </c>
      <c r="E232" s="31" t="s">
        <v>37</v>
      </c>
    </row>
    <row r="233" spans="1:5" ht="12.75">
      <c r="A233" t="s">
        <v>42</v>
      </c>
      <c r="E233" s="29" t="s">
        <v>37</v>
      </c>
    </row>
    <row r="234" spans="1:16" ht="12.75">
      <c r="A234" s="19" t="s">
        <v>35</v>
      </c>
      <c s="23" t="s">
        <v>458</v>
      </c>
      <c s="23" t="s">
        <v>459</v>
      </c>
      <c s="19" t="s">
        <v>37</v>
      </c>
      <c s="24" t="s">
        <v>460</v>
      </c>
      <c s="25" t="s">
        <v>47</v>
      </c>
      <c s="26">
        <v>1</v>
      </c>
      <c s="27">
        <v>0</v>
      </c>
      <c s="27">
        <f>ROUND(ROUND(H234,2)*ROUND(G234,3),2)</f>
      </c>
      <c r="O234">
        <f>(I234*21)/100</f>
      </c>
      <c t="s">
        <v>14</v>
      </c>
    </row>
    <row r="235" spans="1:5" ht="12.75">
      <c r="A235" s="28" t="s">
        <v>40</v>
      </c>
      <c r="E235" s="29" t="s">
        <v>461</v>
      </c>
    </row>
    <row r="236" spans="1:5" ht="12.75">
      <c r="A236" s="30" t="s">
        <v>41</v>
      </c>
      <c r="E236" s="31" t="s">
        <v>37</v>
      </c>
    </row>
    <row r="237" spans="1:5" ht="12.75">
      <c r="A237" t="s">
        <v>42</v>
      </c>
      <c r="E237" s="29" t="s">
        <v>37</v>
      </c>
    </row>
    <row r="238" spans="1:16" ht="12.75">
      <c r="A238" s="19" t="s">
        <v>35</v>
      </c>
      <c s="23" t="s">
        <v>462</v>
      </c>
      <c s="23" t="s">
        <v>284</v>
      </c>
      <c s="19" t="s">
        <v>37</v>
      </c>
      <c s="24" t="s">
        <v>285</v>
      </c>
      <c s="25" t="s">
        <v>47</v>
      </c>
      <c s="26">
        <v>2</v>
      </c>
      <c s="27">
        <v>0</v>
      </c>
      <c s="27">
        <f>ROUND(ROUND(H238,2)*ROUND(G238,3),2)</f>
      </c>
      <c r="O238">
        <f>(I238*21)/100</f>
      </c>
      <c t="s">
        <v>14</v>
      </c>
    </row>
    <row r="239" spans="1:5" ht="12.75">
      <c r="A239" s="28" t="s">
        <v>40</v>
      </c>
      <c r="E239" s="29" t="s">
        <v>285</v>
      </c>
    </row>
    <row r="240" spans="1:5" ht="12.75">
      <c r="A240" s="30" t="s">
        <v>41</v>
      </c>
      <c r="E240" s="31" t="s">
        <v>37</v>
      </c>
    </row>
    <row r="241" spans="1:5" ht="12.75">
      <c r="A241" t="s">
        <v>42</v>
      </c>
      <c r="E241" s="29" t="s">
        <v>37</v>
      </c>
    </row>
    <row r="242" spans="1:16" ht="12.75">
      <c r="A242" s="19" t="s">
        <v>35</v>
      </c>
      <c s="23" t="s">
        <v>264</v>
      </c>
      <c s="23" t="s">
        <v>463</v>
      </c>
      <c s="19" t="s">
        <v>37</v>
      </c>
      <c s="24" t="s">
        <v>464</v>
      </c>
      <c s="25" t="s">
        <v>152</v>
      </c>
      <c s="26">
        <v>43.645</v>
      </c>
      <c s="27">
        <v>0</v>
      </c>
      <c s="27">
        <f>ROUND(ROUND(H242,2)*ROUND(G242,3),2)</f>
      </c>
      <c r="O242">
        <f>(I242*21)/100</f>
      </c>
      <c t="s">
        <v>14</v>
      </c>
    </row>
    <row r="243" spans="1:5" ht="12.75">
      <c r="A243" s="28" t="s">
        <v>40</v>
      </c>
      <c r="E243" s="29" t="s">
        <v>464</v>
      </c>
    </row>
    <row r="244" spans="1:5" ht="25.5">
      <c r="A244" s="30" t="s">
        <v>41</v>
      </c>
      <c r="E244" s="31" t="s">
        <v>465</v>
      </c>
    </row>
    <row r="245" spans="1:5" ht="12.75">
      <c r="A245" t="s">
        <v>42</v>
      </c>
      <c r="E245" s="29" t="s">
        <v>37</v>
      </c>
    </row>
    <row r="246" spans="1:16" ht="25.5">
      <c r="A246" s="19" t="s">
        <v>35</v>
      </c>
      <c s="23" t="s">
        <v>320</v>
      </c>
      <c s="23" t="s">
        <v>466</v>
      </c>
      <c s="19" t="s">
        <v>37</v>
      </c>
      <c s="24" t="s">
        <v>467</v>
      </c>
      <c s="25" t="s">
        <v>47</v>
      </c>
      <c s="26">
        <v>2</v>
      </c>
      <c s="27">
        <v>0</v>
      </c>
      <c s="27">
        <f>ROUND(ROUND(H246,2)*ROUND(G246,3),2)</f>
      </c>
      <c r="O246">
        <f>(I246*21)/100</f>
      </c>
      <c t="s">
        <v>14</v>
      </c>
    </row>
    <row r="247" spans="1:5" ht="25.5">
      <c r="A247" s="28" t="s">
        <v>40</v>
      </c>
      <c r="E247" s="29" t="s">
        <v>467</v>
      </c>
    </row>
    <row r="248" spans="1:5" ht="12.75">
      <c r="A248" s="30" t="s">
        <v>41</v>
      </c>
      <c r="E248" s="31" t="s">
        <v>37</v>
      </c>
    </row>
    <row r="249" spans="1:5" ht="12.75">
      <c r="A249" t="s">
        <v>42</v>
      </c>
      <c r="E249" s="29" t="s">
        <v>37</v>
      </c>
    </row>
    <row r="250" spans="1:16" ht="25.5">
      <c r="A250" s="19" t="s">
        <v>35</v>
      </c>
      <c s="23" t="s">
        <v>312</v>
      </c>
      <c s="23" t="s">
        <v>468</v>
      </c>
      <c s="19" t="s">
        <v>37</v>
      </c>
      <c s="24" t="s">
        <v>469</v>
      </c>
      <c s="25" t="s">
        <v>152</v>
      </c>
      <c s="26">
        <v>43</v>
      </c>
      <c s="27">
        <v>0</v>
      </c>
      <c s="27">
        <f>ROUND(ROUND(H250,2)*ROUND(G250,3),2)</f>
      </c>
      <c r="O250">
        <f>(I250*21)/100</f>
      </c>
      <c t="s">
        <v>14</v>
      </c>
    </row>
    <row r="251" spans="1:5" ht="25.5">
      <c r="A251" s="28" t="s">
        <v>40</v>
      </c>
      <c r="E251" s="29" t="s">
        <v>470</v>
      </c>
    </row>
    <row r="252" spans="1:5" ht="12.75">
      <c r="A252" s="30" t="s">
        <v>41</v>
      </c>
      <c r="E252" s="31" t="s">
        <v>404</v>
      </c>
    </row>
    <row r="253" spans="1:5" ht="12.75">
      <c r="A253" t="s">
        <v>42</v>
      </c>
      <c r="E253" s="29" t="s">
        <v>37</v>
      </c>
    </row>
    <row r="254" spans="1:16" ht="25.5">
      <c r="A254" s="19" t="s">
        <v>35</v>
      </c>
      <c s="23" t="s">
        <v>315</v>
      </c>
      <c s="23" t="s">
        <v>471</v>
      </c>
      <c s="19" t="s">
        <v>37</v>
      </c>
      <c s="24" t="s">
        <v>472</v>
      </c>
      <c s="25" t="s">
        <v>47</v>
      </c>
      <c s="26">
        <v>2</v>
      </c>
      <c s="27">
        <v>0</v>
      </c>
      <c s="27">
        <f>ROUND(ROUND(H254,2)*ROUND(G254,3),2)</f>
      </c>
      <c r="O254">
        <f>(I254*21)/100</f>
      </c>
      <c t="s">
        <v>14</v>
      </c>
    </row>
    <row r="255" spans="1:5" ht="25.5">
      <c r="A255" s="28" t="s">
        <v>40</v>
      </c>
      <c r="E255" s="29" t="s">
        <v>473</v>
      </c>
    </row>
    <row r="256" spans="1:5" ht="12.75">
      <c r="A256" s="30" t="s">
        <v>41</v>
      </c>
      <c r="E256" s="31" t="s">
        <v>37</v>
      </c>
    </row>
    <row r="257" spans="1:5" ht="12.75">
      <c r="A257" t="s">
        <v>42</v>
      </c>
      <c r="E257" s="29" t="s">
        <v>37</v>
      </c>
    </row>
    <row r="258" spans="1:16" ht="12.75">
      <c r="A258" s="19" t="s">
        <v>35</v>
      </c>
      <c s="23" t="s">
        <v>325</v>
      </c>
      <c s="23" t="s">
        <v>291</v>
      </c>
      <c s="19" t="s">
        <v>37</v>
      </c>
      <c s="24" t="s">
        <v>292</v>
      </c>
      <c s="25" t="s">
        <v>47</v>
      </c>
      <c s="26">
        <v>1</v>
      </c>
      <c s="27">
        <v>0</v>
      </c>
      <c s="27">
        <f>ROUND(ROUND(H258,2)*ROUND(G258,3),2)</f>
      </c>
      <c r="O258">
        <f>(I258*21)/100</f>
      </c>
      <c t="s">
        <v>14</v>
      </c>
    </row>
    <row r="259" spans="1:5" ht="25.5">
      <c r="A259" s="28" t="s">
        <v>40</v>
      </c>
      <c r="E259" s="29" t="s">
        <v>293</v>
      </c>
    </row>
    <row r="260" spans="1:5" ht="12.75">
      <c r="A260" s="30" t="s">
        <v>41</v>
      </c>
      <c r="E260" s="31" t="s">
        <v>37</v>
      </c>
    </row>
    <row r="261" spans="1:5" ht="12.75">
      <c r="A261" t="s">
        <v>42</v>
      </c>
      <c r="E261" s="29" t="s">
        <v>37</v>
      </c>
    </row>
    <row r="262" spans="1:16" ht="12.75">
      <c r="A262" s="19" t="s">
        <v>35</v>
      </c>
      <c s="23" t="s">
        <v>338</v>
      </c>
      <c s="23" t="s">
        <v>295</v>
      </c>
      <c s="19" t="s">
        <v>37</v>
      </c>
      <c s="24" t="s">
        <v>296</v>
      </c>
      <c s="25" t="s">
        <v>47</v>
      </c>
      <c s="26">
        <v>3</v>
      </c>
      <c s="27">
        <v>0</v>
      </c>
      <c s="27">
        <f>ROUND(ROUND(H262,2)*ROUND(G262,3),2)</f>
      </c>
      <c r="O262">
        <f>(I262*21)/100</f>
      </c>
      <c t="s">
        <v>14</v>
      </c>
    </row>
    <row r="263" spans="1:5" ht="12.75">
      <c r="A263" s="28" t="s">
        <v>40</v>
      </c>
      <c r="E263" s="29" t="s">
        <v>297</v>
      </c>
    </row>
    <row r="264" spans="1:5" ht="12.75">
      <c r="A264" s="30" t="s">
        <v>41</v>
      </c>
      <c r="E264" s="31" t="s">
        <v>37</v>
      </c>
    </row>
    <row r="265" spans="1:5" ht="12.75">
      <c r="A265" t="s">
        <v>42</v>
      </c>
      <c r="E265" s="29" t="s">
        <v>37</v>
      </c>
    </row>
    <row r="266" spans="1:16" ht="12.75">
      <c r="A266" s="19" t="s">
        <v>35</v>
      </c>
      <c s="23" t="s">
        <v>474</v>
      </c>
      <c s="23" t="s">
        <v>299</v>
      </c>
      <c s="19" t="s">
        <v>37</v>
      </c>
      <c s="24" t="s">
        <v>300</v>
      </c>
      <c s="25" t="s">
        <v>301</v>
      </c>
      <c s="26">
        <v>3</v>
      </c>
      <c s="27">
        <v>0</v>
      </c>
      <c s="27">
        <f>ROUND(ROUND(H266,2)*ROUND(G266,3),2)</f>
      </c>
      <c r="O266">
        <f>(I266*21)/100</f>
      </c>
      <c t="s">
        <v>14</v>
      </c>
    </row>
    <row r="267" spans="1:5" ht="12.75">
      <c r="A267" s="28" t="s">
        <v>40</v>
      </c>
      <c r="E267" s="29" t="s">
        <v>302</v>
      </c>
    </row>
    <row r="268" spans="1:5" ht="12.75">
      <c r="A268" s="30" t="s">
        <v>41</v>
      </c>
      <c r="E268" s="31" t="s">
        <v>37</v>
      </c>
    </row>
    <row r="269" spans="1:5" ht="12.75">
      <c r="A269" t="s">
        <v>42</v>
      </c>
      <c r="E269" s="29" t="s">
        <v>37</v>
      </c>
    </row>
    <row r="270" spans="1:16" ht="12.75">
      <c r="A270" s="19" t="s">
        <v>35</v>
      </c>
      <c s="23" t="s">
        <v>475</v>
      </c>
      <c s="23" t="s">
        <v>304</v>
      </c>
      <c s="19" t="s">
        <v>37</v>
      </c>
      <c s="24" t="s">
        <v>305</v>
      </c>
      <c s="25" t="s">
        <v>47</v>
      </c>
      <c s="26">
        <v>3</v>
      </c>
      <c s="27">
        <v>0</v>
      </c>
      <c s="27">
        <f>ROUND(ROUND(H270,2)*ROUND(G270,3),2)</f>
      </c>
      <c r="O270">
        <f>(I270*21)/100</f>
      </c>
      <c t="s">
        <v>14</v>
      </c>
    </row>
    <row r="271" spans="1:5" ht="12.75">
      <c r="A271" s="28" t="s">
        <v>40</v>
      </c>
      <c r="E271" s="29" t="s">
        <v>305</v>
      </c>
    </row>
    <row r="272" spans="1:5" ht="12.75">
      <c r="A272" s="30" t="s">
        <v>41</v>
      </c>
      <c r="E272" s="31" t="s">
        <v>37</v>
      </c>
    </row>
    <row r="273" spans="1:5" ht="12.75">
      <c r="A273" t="s">
        <v>42</v>
      </c>
      <c r="E273" s="29" t="s">
        <v>37</v>
      </c>
    </row>
    <row r="274" spans="1:16" ht="25.5">
      <c r="A274" s="19" t="s">
        <v>35</v>
      </c>
      <c s="23" t="s">
        <v>476</v>
      </c>
      <c s="23" t="s">
        <v>307</v>
      </c>
      <c s="19" t="s">
        <v>37</v>
      </c>
      <c s="24" t="s">
        <v>308</v>
      </c>
      <c s="25" t="s">
        <v>47</v>
      </c>
      <c s="26">
        <v>3</v>
      </c>
      <c s="27">
        <v>0</v>
      </c>
      <c s="27">
        <f>ROUND(ROUND(H274,2)*ROUND(G274,3),2)</f>
      </c>
      <c r="O274">
        <f>(I274*21)/100</f>
      </c>
      <c t="s">
        <v>14</v>
      </c>
    </row>
    <row r="275" spans="1:5" ht="25.5">
      <c r="A275" s="28" t="s">
        <v>40</v>
      </c>
      <c r="E275" s="29" t="s">
        <v>308</v>
      </c>
    </row>
    <row r="276" spans="1:5" ht="12.75">
      <c r="A276" s="30" t="s">
        <v>41</v>
      </c>
      <c r="E276" s="31" t="s">
        <v>37</v>
      </c>
    </row>
    <row r="277" spans="1:5" ht="12.75">
      <c r="A277" t="s">
        <v>42</v>
      </c>
      <c r="E277" s="29" t="s">
        <v>37</v>
      </c>
    </row>
    <row r="278" spans="1:16" ht="12.75">
      <c r="A278" s="19" t="s">
        <v>35</v>
      </c>
      <c s="23" t="s">
        <v>477</v>
      </c>
      <c s="23" t="s">
        <v>310</v>
      </c>
      <c s="19" t="s">
        <v>37</v>
      </c>
      <c s="24" t="s">
        <v>311</v>
      </c>
      <c s="25" t="s">
        <v>47</v>
      </c>
      <c s="26">
        <v>3</v>
      </c>
      <c s="27">
        <v>0</v>
      </c>
      <c s="27">
        <f>ROUND(ROUND(H278,2)*ROUND(G278,3),2)</f>
      </c>
      <c r="O278">
        <f>(I278*21)/100</f>
      </c>
      <c t="s">
        <v>14</v>
      </c>
    </row>
    <row r="279" spans="1:5" ht="12.75">
      <c r="A279" s="28" t="s">
        <v>40</v>
      </c>
      <c r="E279" s="29" t="s">
        <v>37</v>
      </c>
    </row>
    <row r="280" spans="1:5" ht="12.75">
      <c r="A280" s="30" t="s">
        <v>41</v>
      </c>
      <c r="E280" s="31" t="s">
        <v>37</v>
      </c>
    </row>
    <row r="281" spans="1:5" ht="12.75">
      <c r="A281" t="s">
        <v>42</v>
      </c>
      <c r="E281" s="29" t="s">
        <v>37</v>
      </c>
    </row>
    <row r="282" spans="1:16" ht="12.75">
      <c r="A282" s="19" t="s">
        <v>35</v>
      </c>
      <c s="23" t="s">
        <v>478</v>
      </c>
      <c s="23" t="s">
        <v>313</v>
      </c>
      <c s="19" t="s">
        <v>37</v>
      </c>
      <c s="24" t="s">
        <v>314</v>
      </c>
      <c s="25" t="s">
        <v>47</v>
      </c>
      <c s="26">
        <v>3</v>
      </c>
      <c s="27">
        <v>0</v>
      </c>
      <c s="27">
        <f>ROUND(ROUND(H282,2)*ROUND(G282,3),2)</f>
      </c>
      <c r="O282">
        <f>(I282*21)/100</f>
      </c>
      <c t="s">
        <v>14</v>
      </c>
    </row>
    <row r="283" spans="1:5" ht="12.75">
      <c r="A283" s="28" t="s">
        <v>40</v>
      </c>
      <c r="E283" s="29" t="s">
        <v>314</v>
      </c>
    </row>
    <row r="284" spans="1:5" ht="12.75">
      <c r="A284" s="30" t="s">
        <v>41</v>
      </c>
      <c r="E284" s="31" t="s">
        <v>37</v>
      </c>
    </row>
    <row r="285" spans="1:5" ht="12.75">
      <c r="A285" t="s">
        <v>42</v>
      </c>
      <c r="E285" s="29" t="s">
        <v>37</v>
      </c>
    </row>
    <row r="286" spans="1:18" ht="12.75" customHeight="1">
      <c r="A286" s="5" t="s">
        <v>33</v>
      </c>
      <c s="5"/>
      <c s="34" t="s">
        <v>30</v>
      </c>
      <c s="5"/>
      <c s="21" t="s">
        <v>34</v>
      </c>
      <c s="5"/>
      <c s="5"/>
      <c s="5"/>
      <c s="35">
        <f>0+Q286</f>
      </c>
      <c r="O286">
        <f>0+R286</f>
      </c>
      <c r="Q286">
        <f>0+I287+I291+I295+I299+I303+I307</f>
      </c>
      <c>
        <f>0+O287+O291+O295+O299+O303+O307</f>
      </c>
    </row>
    <row r="287" spans="1:16" ht="25.5">
      <c r="A287" s="19" t="s">
        <v>35</v>
      </c>
      <c s="23" t="s">
        <v>479</v>
      </c>
      <c s="23" t="s">
        <v>480</v>
      </c>
      <c s="19" t="s">
        <v>37</v>
      </c>
      <c s="24" t="s">
        <v>481</v>
      </c>
      <c s="25" t="s">
        <v>152</v>
      </c>
      <c s="26">
        <v>2</v>
      </c>
      <c s="27">
        <v>0</v>
      </c>
      <c s="27">
        <f>ROUND(ROUND(H287,2)*ROUND(G287,3),2)</f>
      </c>
      <c r="O287">
        <f>(I287*21)/100</f>
      </c>
      <c t="s">
        <v>14</v>
      </c>
    </row>
    <row r="288" spans="1:5" ht="38.25">
      <c r="A288" s="28" t="s">
        <v>40</v>
      </c>
      <c r="E288" s="29" t="s">
        <v>482</v>
      </c>
    </row>
    <row r="289" spans="1:5" ht="12.75">
      <c r="A289" s="30" t="s">
        <v>41</v>
      </c>
      <c r="E289" s="31" t="s">
        <v>37</v>
      </c>
    </row>
    <row r="290" spans="1:5" ht="12.75">
      <c r="A290" t="s">
        <v>42</v>
      </c>
      <c r="E290" s="29" t="s">
        <v>37</v>
      </c>
    </row>
    <row r="291" spans="1:16" ht="25.5">
      <c r="A291" s="19" t="s">
        <v>35</v>
      </c>
      <c s="23" t="s">
        <v>483</v>
      </c>
      <c s="23" t="s">
        <v>484</v>
      </c>
      <c s="19" t="s">
        <v>37</v>
      </c>
      <c s="24" t="s">
        <v>485</v>
      </c>
      <c s="25" t="s">
        <v>152</v>
      </c>
      <c s="26">
        <v>88.9</v>
      </c>
      <c s="27">
        <v>0</v>
      </c>
      <c s="27">
        <f>ROUND(ROUND(H291,2)*ROUND(G291,3),2)</f>
      </c>
      <c r="O291">
        <f>(I291*21)/100</f>
      </c>
      <c t="s">
        <v>14</v>
      </c>
    </row>
    <row r="292" spans="1:5" ht="38.25">
      <c r="A292" s="28" t="s">
        <v>40</v>
      </c>
      <c r="E292" s="29" t="s">
        <v>486</v>
      </c>
    </row>
    <row r="293" spans="1:5" ht="63.75">
      <c r="A293" s="30" t="s">
        <v>41</v>
      </c>
      <c r="E293" s="37" t="s">
        <v>487</v>
      </c>
    </row>
    <row r="294" spans="1:5" ht="12.75">
      <c r="A294" t="s">
        <v>42</v>
      </c>
      <c r="E294" s="29" t="s">
        <v>37</v>
      </c>
    </row>
    <row r="295" spans="1:16" ht="12.75">
      <c r="A295" s="19" t="s">
        <v>35</v>
      </c>
      <c s="23" t="s">
        <v>488</v>
      </c>
      <c s="23" t="s">
        <v>316</v>
      </c>
      <c s="19" t="s">
        <v>37</v>
      </c>
      <c s="24" t="s">
        <v>317</v>
      </c>
      <c s="25" t="s">
        <v>152</v>
      </c>
      <c s="26">
        <v>21.4</v>
      </c>
      <c s="27">
        <v>0</v>
      </c>
      <c s="27">
        <f>ROUND(ROUND(H295,2)*ROUND(G295,3),2)</f>
      </c>
      <c r="O295">
        <f>(I295*21)/100</f>
      </c>
      <c t="s">
        <v>14</v>
      </c>
    </row>
    <row r="296" spans="1:5" ht="12.75">
      <c r="A296" s="28" t="s">
        <v>40</v>
      </c>
      <c r="E296" s="29" t="s">
        <v>318</v>
      </c>
    </row>
    <row r="297" spans="1:5" ht="12.75">
      <c r="A297" s="30" t="s">
        <v>41</v>
      </c>
      <c r="E297" s="31" t="s">
        <v>489</v>
      </c>
    </row>
    <row r="298" spans="1:5" ht="12.75">
      <c r="A298" t="s">
        <v>42</v>
      </c>
      <c r="E298" s="29" t="s">
        <v>37</v>
      </c>
    </row>
    <row r="299" spans="1:16" ht="25.5">
      <c r="A299" s="19" t="s">
        <v>35</v>
      </c>
      <c s="23" t="s">
        <v>490</v>
      </c>
      <c s="23" t="s">
        <v>321</v>
      </c>
      <c s="19" t="s">
        <v>37</v>
      </c>
      <c s="24" t="s">
        <v>322</v>
      </c>
      <c s="25" t="s">
        <v>165</v>
      </c>
      <c s="26">
        <v>0.3</v>
      </c>
      <c s="27">
        <v>0</v>
      </c>
      <c s="27">
        <f>ROUND(ROUND(H299,2)*ROUND(G299,3),2)</f>
      </c>
      <c r="O299">
        <f>(I299*21)/100</f>
      </c>
      <c t="s">
        <v>14</v>
      </c>
    </row>
    <row r="300" spans="1:5" ht="25.5">
      <c r="A300" s="28" t="s">
        <v>40</v>
      </c>
      <c r="E300" s="29" t="s">
        <v>323</v>
      </c>
    </row>
    <row r="301" spans="1:5" ht="38.25">
      <c r="A301" s="30" t="s">
        <v>41</v>
      </c>
      <c r="E301" s="37" t="s">
        <v>324</v>
      </c>
    </row>
    <row r="302" spans="1:5" ht="12.75">
      <c r="A302" t="s">
        <v>42</v>
      </c>
      <c r="E302" s="29" t="s">
        <v>37</v>
      </c>
    </row>
    <row r="303" spans="1:16" ht="12.75">
      <c r="A303" s="19" t="s">
        <v>35</v>
      </c>
      <c s="23" t="s">
        <v>491</v>
      </c>
      <c s="23" t="s">
        <v>326</v>
      </c>
      <c s="19" t="s">
        <v>37</v>
      </c>
      <c s="24" t="s">
        <v>327</v>
      </c>
      <c s="25" t="s">
        <v>152</v>
      </c>
      <c s="26">
        <v>0.5</v>
      </c>
      <c s="27">
        <v>0</v>
      </c>
      <c s="27">
        <f>ROUND(ROUND(H303,2)*ROUND(G303,3),2)</f>
      </c>
      <c r="O303">
        <f>(I303*21)/100</f>
      </c>
      <c t="s">
        <v>14</v>
      </c>
    </row>
    <row r="304" spans="1:5" ht="25.5">
      <c r="A304" s="28" t="s">
        <v>40</v>
      </c>
      <c r="E304" s="29" t="s">
        <v>328</v>
      </c>
    </row>
    <row r="305" spans="1:5" ht="12.75">
      <c r="A305" s="30" t="s">
        <v>41</v>
      </c>
      <c r="E305" s="31" t="s">
        <v>492</v>
      </c>
    </row>
    <row r="306" spans="1:5" ht="12.75">
      <c r="A306" t="s">
        <v>42</v>
      </c>
      <c r="E306" s="29" t="s">
        <v>37</v>
      </c>
    </row>
    <row r="307" spans="1:16" ht="12.75">
      <c r="A307" s="19" t="s">
        <v>35</v>
      </c>
      <c s="23" t="s">
        <v>493</v>
      </c>
      <c s="23" t="s">
        <v>494</v>
      </c>
      <c s="19" t="s">
        <v>37</v>
      </c>
      <c s="24" t="s">
        <v>495</v>
      </c>
      <c s="25" t="s">
        <v>152</v>
      </c>
      <c s="26">
        <v>2</v>
      </c>
      <c s="27">
        <v>0</v>
      </c>
      <c s="27">
        <f>ROUND(ROUND(H307,2)*ROUND(G307,3),2)</f>
      </c>
      <c r="O307">
        <f>(I307*21)/100</f>
      </c>
      <c t="s">
        <v>14</v>
      </c>
    </row>
    <row r="308" spans="1:5" ht="51">
      <c r="A308" s="28" t="s">
        <v>40</v>
      </c>
      <c r="E308" s="29" t="s">
        <v>496</v>
      </c>
    </row>
    <row r="309" spans="1:5" ht="12.75">
      <c r="A309" s="30" t="s">
        <v>41</v>
      </c>
      <c r="E309" s="31" t="s">
        <v>37</v>
      </c>
    </row>
    <row r="310" spans="1:5" ht="12.75">
      <c r="A310" t="s">
        <v>42</v>
      </c>
      <c r="E310" s="29" t="s">
        <v>37</v>
      </c>
    </row>
    <row r="311" spans="1:18" ht="12.75" customHeight="1">
      <c r="A311" s="5" t="s">
        <v>33</v>
      </c>
      <c s="5"/>
      <c s="34" t="s">
        <v>330</v>
      </c>
      <c s="5"/>
      <c s="21" t="s">
        <v>331</v>
      </c>
      <c s="5"/>
      <c s="5"/>
      <c s="5"/>
      <c s="35">
        <f>0+Q311</f>
      </c>
      <c r="O311">
        <f>0+R311</f>
      </c>
      <c r="Q311">
        <f>0+I312</f>
      </c>
      <c>
        <f>0+O312</f>
      </c>
    </row>
    <row r="312" spans="1:16" ht="12.75">
      <c r="A312" s="19" t="s">
        <v>35</v>
      </c>
      <c s="23" t="s">
        <v>497</v>
      </c>
      <c s="23" t="s">
        <v>333</v>
      </c>
      <c s="19" t="s">
        <v>37</v>
      </c>
      <c s="24" t="s">
        <v>334</v>
      </c>
      <c s="25" t="s">
        <v>211</v>
      </c>
      <c s="26">
        <v>208.694</v>
      </c>
      <c s="27">
        <v>0</v>
      </c>
      <c s="27">
        <f>ROUND(ROUND(H312,2)*ROUND(G312,3),2)</f>
      </c>
      <c r="O312">
        <f>(I312*21)/100</f>
      </c>
      <c t="s">
        <v>14</v>
      </c>
    </row>
    <row r="313" spans="1:5" ht="38.25">
      <c r="A313" s="28" t="s">
        <v>40</v>
      </c>
      <c r="E313" s="29" t="s">
        <v>335</v>
      </c>
    </row>
    <row r="314" spans="1:5" ht="12.75">
      <c r="A314" s="30" t="s">
        <v>41</v>
      </c>
      <c r="E314" s="31" t="s">
        <v>37</v>
      </c>
    </row>
    <row r="315" spans="1:5" ht="12.75">
      <c r="A315" t="s">
        <v>42</v>
      </c>
      <c r="E315" s="29" t="s">
        <v>37</v>
      </c>
    </row>
    <row r="316" spans="1:18" ht="12.75" customHeight="1">
      <c r="A316" s="5" t="s">
        <v>33</v>
      </c>
      <c s="5"/>
      <c s="34" t="s">
        <v>336</v>
      </c>
      <c s="5"/>
      <c s="21" t="s">
        <v>337</v>
      </c>
      <c s="5"/>
      <c s="5"/>
      <c s="5"/>
      <c s="35">
        <f>0+Q316</f>
      </c>
      <c r="O316">
        <f>0+R316</f>
      </c>
      <c r="Q316">
        <f>0+I317</f>
      </c>
      <c>
        <f>0+O317</f>
      </c>
    </row>
    <row r="317" spans="1:16" ht="12.75">
      <c r="A317" s="19" t="s">
        <v>35</v>
      </c>
      <c s="23" t="s">
        <v>498</v>
      </c>
      <c s="23" t="s">
        <v>339</v>
      </c>
      <c s="19" t="s">
        <v>37</v>
      </c>
      <c s="24" t="s">
        <v>340</v>
      </c>
      <c s="25" t="s">
        <v>211</v>
      </c>
      <c s="26">
        <v>2.122</v>
      </c>
      <c s="27">
        <v>0</v>
      </c>
      <c s="27">
        <f>ROUND(ROUND(H317,2)*ROUND(G317,3),2)</f>
      </c>
      <c r="O317">
        <f>(I317*21)/100</f>
      </c>
      <c t="s">
        <v>14</v>
      </c>
    </row>
    <row r="318" spans="1:5" ht="25.5">
      <c r="A318" s="28" t="s">
        <v>40</v>
      </c>
      <c r="E318" s="29" t="s">
        <v>341</v>
      </c>
    </row>
    <row r="319" spans="1:5" ht="12.75">
      <c r="A319" s="30" t="s">
        <v>41</v>
      </c>
      <c r="E319" s="31" t="s">
        <v>499</v>
      </c>
    </row>
    <row r="320" spans="1:5" ht="12.75">
      <c r="A320" t="s">
        <v>42</v>
      </c>
      <c r="E320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0+O8+O113+O126+O131+O144+O165+O230+O239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500</v>
      </c>
      <c s="36">
        <f>0+I8+I113+I126+I131+I144+I165+I230+I239</f>
      </c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500</v>
      </c>
      <c s="5"/>
      <c s="14" t="s">
        <v>16</v>
      </c>
      <c s="5"/>
      <c s="5"/>
      <c s="15"/>
      <c s="1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r="O5" t="s">
        <v>11</v>
      </c>
      <c t="s">
        <v>14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20</v>
      </c>
      <c s="15"/>
      <c s="21" t="s">
        <v>127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</f>
      </c>
      <c>
        <f>0+O9+O13+O17+O21+O25+O29+O33+O37+O41+O45+O49+O53+O57+O61+O65+O69+O73+O77+O81+O85+O89+O93+O97+O101+O105+O109</f>
      </c>
    </row>
    <row r="9" spans="1:16" ht="12.75">
      <c r="A9" s="19" t="s">
        <v>35</v>
      </c>
      <c s="23" t="s">
        <v>20</v>
      </c>
      <c s="23" t="s">
        <v>501</v>
      </c>
      <c s="19" t="s">
        <v>37</v>
      </c>
      <c s="24" t="s">
        <v>502</v>
      </c>
      <c s="25" t="s">
        <v>130</v>
      </c>
      <c s="26">
        <v>7.4</v>
      </c>
      <c s="27">
        <v>0</v>
      </c>
      <c s="27">
        <f>ROUND(ROUND(H9,2)*ROUND(G9,3),2)</f>
      </c>
      <c r="O9">
        <f>(I9*21)/100</f>
      </c>
      <c t="s">
        <v>14</v>
      </c>
    </row>
    <row r="10" spans="1:5" ht="38.25">
      <c r="A10" s="28" t="s">
        <v>40</v>
      </c>
      <c r="E10" s="29" t="s">
        <v>503</v>
      </c>
    </row>
    <row r="11" spans="1:5" ht="38.25">
      <c r="A11" s="30" t="s">
        <v>41</v>
      </c>
      <c r="E11" s="31" t="s">
        <v>504</v>
      </c>
    </row>
    <row r="12" spans="1:5" ht="12.75">
      <c r="A12" t="s">
        <v>42</v>
      </c>
      <c r="E12" s="29" t="s">
        <v>37</v>
      </c>
    </row>
    <row r="13" spans="1:16" ht="25.5">
      <c r="A13" s="19" t="s">
        <v>35</v>
      </c>
      <c s="23" t="s">
        <v>14</v>
      </c>
      <c s="23" t="s">
        <v>505</v>
      </c>
      <c s="19" t="s">
        <v>37</v>
      </c>
      <c s="24" t="s">
        <v>506</v>
      </c>
      <c s="25" t="s">
        <v>130</v>
      </c>
      <c s="26">
        <v>11.84</v>
      </c>
      <c s="27">
        <v>0</v>
      </c>
      <c s="27">
        <f>ROUND(ROUND(H13,2)*ROUND(G13,3),2)</f>
      </c>
      <c r="O13">
        <f>(I13*21)/100</f>
      </c>
      <c t="s">
        <v>14</v>
      </c>
    </row>
    <row r="14" spans="1:5" ht="38.25">
      <c r="A14" s="28" t="s">
        <v>40</v>
      </c>
      <c r="E14" s="29" t="s">
        <v>507</v>
      </c>
    </row>
    <row r="15" spans="1:5" ht="38.25">
      <c r="A15" s="30" t="s">
        <v>41</v>
      </c>
      <c r="E15" s="37" t="s">
        <v>508</v>
      </c>
    </row>
    <row r="16" spans="1:5" ht="12.75">
      <c r="A16" t="s">
        <v>42</v>
      </c>
      <c r="E16" s="29" t="s">
        <v>37</v>
      </c>
    </row>
    <row r="17" spans="1:16" ht="25.5">
      <c r="A17" s="19" t="s">
        <v>35</v>
      </c>
      <c s="23" t="s">
        <v>12</v>
      </c>
      <c s="23" t="s">
        <v>133</v>
      </c>
      <c s="19" t="s">
        <v>37</v>
      </c>
      <c s="24" t="s">
        <v>134</v>
      </c>
      <c s="25" t="s">
        <v>130</v>
      </c>
      <c s="26">
        <v>7.4</v>
      </c>
      <c s="27">
        <v>0</v>
      </c>
      <c s="27">
        <f>ROUND(ROUND(H17,2)*ROUND(G17,3),2)</f>
      </c>
      <c r="O17">
        <f>(I17*21)/100</f>
      </c>
      <c t="s">
        <v>14</v>
      </c>
    </row>
    <row r="18" spans="1:5" ht="38.25">
      <c r="A18" s="28" t="s">
        <v>40</v>
      </c>
      <c r="E18" s="29" t="s">
        <v>135</v>
      </c>
    </row>
    <row r="19" spans="1:5" ht="63.75">
      <c r="A19" s="30" t="s">
        <v>41</v>
      </c>
      <c r="E19" s="37" t="s">
        <v>509</v>
      </c>
    </row>
    <row r="20" spans="1:5" ht="12.75">
      <c r="A20" t="s">
        <v>42</v>
      </c>
      <c r="E20" s="29" t="s">
        <v>37</v>
      </c>
    </row>
    <row r="21" spans="1:16" ht="25.5">
      <c r="A21" s="19" t="s">
        <v>35</v>
      </c>
      <c s="23" t="s">
        <v>24</v>
      </c>
      <c s="23" t="s">
        <v>348</v>
      </c>
      <c s="19" t="s">
        <v>37</v>
      </c>
      <c s="24" t="s">
        <v>349</v>
      </c>
      <c s="25" t="s">
        <v>130</v>
      </c>
      <c s="26">
        <v>11.84</v>
      </c>
      <c s="27">
        <v>0</v>
      </c>
      <c s="27">
        <f>ROUND(ROUND(H21,2)*ROUND(G21,3),2)</f>
      </c>
      <c r="O21">
        <f>(I21*21)/100</f>
      </c>
      <c t="s">
        <v>14</v>
      </c>
    </row>
    <row r="22" spans="1:5" ht="38.25">
      <c r="A22" s="28" t="s">
        <v>40</v>
      </c>
      <c r="E22" s="29" t="s">
        <v>350</v>
      </c>
    </row>
    <row r="23" spans="1:5" ht="25.5">
      <c r="A23" s="30" t="s">
        <v>41</v>
      </c>
      <c r="E23" s="37" t="s">
        <v>510</v>
      </c>
    </row>
    <row r="24" spans="1:5" ht="12.75">
      <c r="A24" t="s">
        <v>42</v>
      </c>
      <c r="E24" s="29" t="s">
        <v>37</v>
      </c>
    </row>
    <row r="25" spans="1:16" ht="12.75">
      <c r="A25" s="19" t="s">
        <v>35</v>
      </c>
      <c s="23" t="s">
        <v>26</v>
      </c>
      <c s="23" t="s">
        <v>360</v>
      </c>
      <c s="19" t="s">
        <v>37</v>
      </c>
      <c s="24" t="s">
        <v>361</v>
      </c>
      <c s="25" t="s">
        <v>130</v>
      </c>
      <c s="26">
        <v>19.24</v>
      </c>
      <c s="27">
        <v>0</v>
      </c>
      <c s="27">
        <f>ROUND(ROUND(H25,2)*ROUND(G25,3),2)</f>
      </c>
      <c r="O25">
        <f>(I25*21)/100</f>
      </c>
      <c t="s">
        <v>14</v>
      </c>
    </row>
    <row r="26" spans="1:5" ht="25.5">
      <c r="A26" s="28" t="s">
        <v>40</v>
      </c>
      <c r="E26" s="29" t="s">
        <v>362</v>
      </c>
    </row>
    <row r="27" spans="1:5" ht="51">
      <c r="A27" s="30" t="s">
        <v>41</v>
      </c>
      <c r="E27" s="37" t="s">
        <v>511</v>
      </c>
    </row>
    <row r="28" spans="1:5" ht="12.75">
      <c r="A28" t="s">
        <v>42</v>
      </c>
      <c r="E28" s="29" t="s">
        <v>37</v>
      </c>
    </row>
    <row r="29" spans="1:16" ht="12.75">
      <c r="A29" s="19" t="s">
        <v>35</v>
      </c>
      <c s="23" t="s">
        <v>13</v>
      </c>
      <c s="23" t="s">
        <v>140</v>
      </c>
      <c s="19" t="s">
        <v>37</v>
      </c>
      <c s="24" t="s">
        <v>141</v>
      </c>
      <c s="25" t="s">
        <v>142</v>
      </c>
      <c s="26">
        <v>40</v>
      </c>
      <c s="27">
        <v>0</v>
      </c>
      <c s="27">
        <f>ROUND(ROUND(H29,2)*ROUND(G29,3),2)</f>
      </c>
      <c r="O29">
        <f>(I29*21)/100</f>
      </c>
      <c t="s">
        <v>14</v>
      </c>
    </row>
    <row r="30" spans="1:5" ht="25.5">
      <c r="A30" s="28" t="s">
        <v>40</v>
      </c>
      <c r="E30" s="29" t="s">
        <v>143</v>
      </c>
    </row>
    <row r="31" spans="1:5" ht="25.5">
      <c r="A31" s="30" t="s">
        <v>41</v>
      </c>
      <c r="E31" s="37" t="s">
        <v>512</v>
      </c>
    </row>
    <row r="32" spans="1:5" ht="12.75">
      <c r="A32" t="s">
        <v>42</v>
      </c>
      <c r="E32" s="29" t="s">
        <v>37</v>
      </c>
    </row>
    <row r="33" spans="1:16" ht="12.75">
      <c r="A33" s="19" t="s">
        <v>35</v>
      </c>
      <c s="23" t="s">
        <v>58</v>
      </c>
      <c s="23" t="s">
        <v>368</v>
      </c>
      <c s="19" t="s">
        <v>37</v>
      </c>
      <c s="24" t="s">
        <v>369</v>
      </c>
      <c s="25" t="s">
        <v>142</v>
      </c>
      <c s="26">
        <v>48</v>
      </c>
      <c s="27">
        <v>0</v>
      </c>
      <c s="27">
        <f>ROUND(ROUND(H33,2)*ROUND(G33,3),2)</f>
      </c>
      <c r="O33">
        <f>(I33*21)/100</f>
      </c>
      <c t="s">
        <v>14</v>
      </c>
    </row>
    <row r="34" spans="1:5" ht="12.75">
      <c r="A34" s="28" t="s">
        <v>40</v>
      </c>
      <c r="E34" s="29" t="s">
        <v>370</v>
      </c>
    </row>
    <row r="35" spans="1:5" ht="25.5">
      <c r="A35" s="30" t="s">
        <v>41</v>
      </c>
      <c r="E35" s="37" t="s">
        <v>513</v>
      </c>
    </row>
    <row r="36" spans="1:5" ht="12.75">
      <c r="A36" t="s">
        <v>42</v>
      </c>
      <c r="E36" s="29" t="s">
        <v>37</v>
      </c>
    </row>
    <row r="37" spans="1:16" ht="12.75">
      <c r="A37" s="19" t="s">
        <v>35</v>
      </c>
      <c s="23" t="s">
        <v>61</v>
      </c>
      <c s="23" t="s">
        <v>145</v>
      </c>
      <c s="19" t="s">
        <v>37</v>
      </c>
      <c s="24" t="s">
        <v>146</v>
      </c>
      <c s="25" t="s">
        <v>147</v>
      </c>
      <c s="26">
        <v>8</v>
      </c>
      <c s="27">
        <v>0</v>
      </c>
      <c s="27">
        <f>ROUND(ROUND(H37,2)*ROUND(G37,3),2)</f>
      </c>
      <c r="O37">
        <f>(I37*21)/100</f>
      </c>
      <c t="s">
        <v>14</v>
      </c>
    </row>
    <row r="38" spans="1:5" ht="25.5">
      <c r="A38" s="28" t="s">
        <v>40</v>
      </c>
      <c r="E38" s="29" t="s">
        <v>148</v>
      </c>
    </row>
    <row r="39" spans="1:5" ht="12.75">
      <c r="A39" s="30" t="s">
        <v>41</v>
      </c>
      <c r="E39" s="31" t="s">
        <v>514</v>
      </c>
    </row>
    <row r="40" spans="1:5" ht="12.75">
      <c r="A40" t="s">
        <v>42</v>
      </c>
      <c r="E40" s="29" t="s">
        <v>37</v>
      </c>
    </row>
    <row r="41" spans="1:16" ht="12.75">
      <c r="A41" s="19" t="s">
        <v>35</v>
      </c>
      <c s="23" t="s">
        <v>30</v>
      </c>
      <c s="23" t="s">
        <v>373</v>
      </c>
      <c s="19" t="s">
        <v>37</v>
      </c>
      <c s="24" t="s">
        <v>374</v>
      </c>
      <c s="25" t="s">
        <v>147</v>
      </c>
      <c s="26">
        <v>4</v>
      </c>
      <c s="27">
        <v>0</v>
      </c>
      <c s="27">
        <f>ROUND(ROUND(H41,2)*ROUND(G41,3),2)</f>
      </c>
      <c r="O41">
        <f>(I41*21)/100</f>
      </c>
      <c t="s">
        <v>14</v>
      </c>
    </row>
    <row r="42" spans="1:5" ht="25.5">
      <c r="A42" s="28" t="s">
        <v>40</v>
      </c>
      <c r="E42" s="29" t="s">
        <v>375</v>
      </c>
    </row>
    <row r="43" spans="1:5" ht="12.75">
      <c r="A43" s="30" t="s">
        <v>41</v>
      </c>
      <c r="E43" s="31" t="s">
        <v>515</v>
      </c>
    </row>
    <row r="44" spans="1:5" ht="12.75">
      <c r="A44" t="s">
        <v>42</v>
      </c>
      <c r="E44" s="29" t="s">
        <v>37</v>
      </c>
    </row>
    <row r="45" spans="1:16" ht="12.75">
      <c r="A45" s="19" t="s">
        <v>35</v>
      </c>
      <c s="23" t="s">
        <v>32</v>
      </c>
      <c s="23" t="s">
        <v>150</v>
      </c>
      <c s="19" t="s">
        <v>37</v>
      </c>
      <c s="24" t="s">
        <v>151</v>
      </c>
      <c s="25" t="s">
        <v>152</v>
      </c>
      <c s="26">
        <v>1.6</v>
      </c>
      <c s="27">
        <v>0</v>
      </c>
      <c s="27">
        <f>ROUND(ROUND(H45,2)*ROUND(G45,3),2)</f>
      </c>
      <c r="O45">
        <f>(I45*21)/100</f>
      </c>
      <c t="s">
        <v>14</v>
      </c>
    </row>
    <row r="46" spans="1:5" ht="63.75">
      <c r="A46" s="28" t="s">
        <v>40</v>
      </c>
      <c r="E46" s="29" t="s">
        <v>153</v>
      </c>
    </row>
    <row r="47" spans="1:5" ht="25.5">
      <c r="A47" s="30" t="s">
        <v>41</v>
      </c>
      <c r="E47" s="31" t="s">
        <v>154</v>
      </c>
    </row>
    <row r="48" spans="1:5" ht="12.75">
      <c r="A48" t="s">
        <v>42</v>
      </c>
      <c r="E48" s="29" t="s">
        <v>37</v>
      </c>
    </row>
    <row r="49" spans="1:16" ht="12.75">
      <c r="A49" s="19" t="s">
        <v>35</v>
      </c>
      <c s="23" t="s">
        <v>69</v>
      </c>
      <c s="23" t="s">
        <v>159</v>
      </c>
      <c s="19" t="s">
        <v>37</v>
      </c>
      <c s="24" t="s">
        <v>160</v>
      </c>
      <c s="25" t="s">
        <v>152</v>
      </c>
      <c s="26">
        <v>3.2</v>
      </c>
      <c s="27">
        <v>0</v>
      </c>
      <c s="27">
        <f>ROUND(ROUND(H49,2)*ROUND(G49,3),2)</f>
      </c>
      <c r="O49">
        <f>(I49*21)/100</f>
      </c>
      <c t="s">
        <v>14</v>
      </c>
    </row>
    <row r="50" spans="1:5" ht="63.75">
      <c r="A50" s="28" t="s">
        <v>40</v>
      </c>
      <c r="E50" s="29" t="s">
        <v>161</v>
      </c>
    </row>
    <row r="51" spans="1:5" ht="25.5">
      <c r="A51" s="30" t="s">
        <v>41</v>
      </c>
      <c r="E51" s="31" t="s">
        <v>377</v>
      </c>
    </row>
    <row r="52" spans="1:5" ht="12.75">
      <c r="A52" t="s">
        <v>42</v>
      </c>
      <c r="E52" s="29" t="s">
        <v>37</v>
      </c>
    </row>
    <row r="53" spans="1:16" ht="12.75">
      <c r="A53" s="19" t="s">
        <v>35</v>
      </c>
      <c s="23" t="s">
        <v>72</v>
      </c>
      <c s="23" t="s">
        <v>163</v>
      </c>
      <c s="19" t="s">
        <v>37</v>
      </c>
      <c s="24" t="s">
        <v>164</v>
      </c>
      <c s="25" t="s">
        <v>165</v>
      </c>
      <c s="26">
        <v>8.067</v>
      </c>
      <c s="27">
        <v>0</v>
      </c>
      <c s="27">
        <f>ROUND(ROUND(H53,2)*ROUND(G53,3),2)</f>
      </c>
      <c r="O53">
        <f>(I53*21)/100</f>
      </c>
      <c t="s">
        <v>14</v>
      </c>
    </row>
    <row r="54" spans="1:5" ht="25.5">
      <c r="A54" s="28" t="s">
        <v>40</v>
      </c>
      <c r="E54" s="29" t="s">
        <v>166</v>
      </c>
    </row>
    <row r="55" spans="1:5" ht="63.75">
      <c r="A55" s="30" t="s">
        <v>41</v>
      </c>
      <c r="E55" s="37" t="s">
        <v>516</v>
      </c>
    </row>
    <row r="56" spans="1:5" ht="12.75">
      <c r="A56" t="s">
        <v>42</v>
      </c>
      <c r="E56" s="29" t="s">
        <v>37</v>
      </c>
    </row>
    <row r="57" spans="1:16" ht="25.5">
      <c r="A57" s="19" t="s">
        <v>35</v>
      </c>
      <c s="23" t="s">
        <v>75</v>
      </c>
      <c s="23" t="s">
        <v>168</v>
      </c>
      <c s="19" t="s">
        <v>37</v>
      </c>
      <c s="24" t="s">
        <v>169</v>
      </c>
      <c s="25" t="s">
        <v>165</v>
      </c>
      <c s="26">
        <v>16.394</v>
      </c>
      <c s="27">
        <v>0</v>
      </c>
      <c s="27">
        <f>ROUND(ROUND(H57,2)*ROUND(G57,3),2)</f>
      </c>
      <c r="O57">
        <f>(I57*21)/100</f>
      </c>
      <c t="s">
        <v>14</v>
      </c>
    </row>
    <row r="58" spans="1:5" ht="25.5">
      <c r="A58" s="28" t="s">
        <v>40</v>
      </c>
      <c r="E58" s="29" t="s">
        <v>170</v>
      </c>
    </row>
    <row r="59" spans="1:5" ht="89.25">
      <c r="A59" s="30" t="s">
        <v>41</v>
      </c>
      <c r="E59" s="37" t="s">
        <v>517</v>
      </c>
    </row>
    <row r="60" spans="1:5" ht="12.75">
      <c r="A60" t="s">
        <v>42</v>
      </c>
      <c r="E60" s="29" t="s">
        <v>37</v>
      </c>
    </row>
    <row r="61" spans="1:16" ht="25.5">
      <c r="A61" s="19" t="s">
        <v>35</v>
      </c>
      <c s="23" t="s">
        <v>78</v>
      </c>
      <c s="23" t="s">
        <v>172</v>
      </c>
      <c s="19" t="s">
        <v>37</v>
      </c>
      <c s="24" t="s">
        <v>173</v>
      </c>
      <c s="25" t="s">
        <v>165</v>
      </c>
      <c s="26">
        <v>8.197</v>
      </c>
      <c s="27">
        <v>0</v>
      </c>
      <c s="27">
        <f>ROUND(ROUND(H61,2)*ROUND(G61,3),2)</f>
      </c>
      <c r="O61">
        <f>(I61*21)/100</f>
      </c>
      <c t="s">
        <v>14</v>
      </c>
    </row>
    <row r="62" spans="1:5" ht="25.5">
      <c r="A62" s="28" t="s">
        <v>40</v>
      </c>
      <c r="E62" s="29" t="s">
        <v>174</v>
      </c>
    </row>
    <row r="63" spans="1:5" ht="12.75">
      <c r="A63" s="30" t="s">
        <v>41</v>
      </c>
      <c r="E63" s="31" t="s">
        <v>518</v>
      </c>
    </row>
    <row r="64" spans="1:5" ht="12.75">
      <c r="A64" t="s">
        <v>42</v>
      </c>
      <c r="E64" s="29" t="s">
        <v>37</v>
      </c>
    </row>
    <row r="65" spans="1:16" ht="25.5">
      <c r="A65" s="19" t="s">
        <v>35</v>
      </c>
      <c s="23" t="s">
        <v>81</v>
      </c>
      <c s="23" t="s">
        <v>176</v>
      </c>
      <c s="19" t="s">
        <v>37</v>
      </c>
      <c s="24" t="s">
        <v>177</v>
      </c>
      <c s="25" t="s">
        <v>165</v>
      </c>
      <c s="26">
        <v>2.732</v>
      </c>
      <c s="27">
        <v>0</v>
      </c>
      <c s="27">
        <f>ROUND(ROUND(H65,2)*ROUND(G65,3),2)</f>
      </c>
      <c r="O65">
        <f>(I65*21)/100</f>
      </c>
      <c t="s">
        <v>14</v>
      </c>
    </row>
    <row r="66" spans="1:5" ht="25.5">
      <c r="A66" s="28" t="s">
        <v>40</v>
      </c>
      <c r="E66" s="29" t="s">
        <v>178</v>
      </c>
    </row>
    <row r="67" spans="1:5" ht="12.75">
      <c r="A67" s="30" t="s">
        <v>41</v>
      </c>
      <c r="E67" s="31" t="s">
        <v>519</v>
      </c>
    </row>
    <row r="68" spans="1:5" ht="12.75">
      <c r="A68" t="s">
        <v>42</v>
      </c>
      <c r="E68" s="29" t="s">
        <v>37</v>
      </c>
    </row>
    <row r="69" spans="1:16" ht="25.5">
      <c r="A69" s="19" t="s">
        <v>35</v>
      </c>
      <c s="23" t="s">
        <v>85</v>
      </c>
      <c s="23" t="s">
        <v>180</v>
      </c>
      <c s="19" t="s">
        <v>37</v>
      </c>
      <c s="24" t="s">
        <v>181</v>
      </c>
      <c s="25" t="s">
        <v>165</v>
      </c>
      <c s="26">
        <v>2.732</v>
      </c>
      <c s="27">
        <v>0</v>
      </c>
      <c s="27">
        <f>ROUND(ROUND(H69,2)*ROUND(G69,3),2)</f>
      </c>
      <c r="O69">
        <f>(I69*21)/100</f>
      </c>
      <c t="s">
        <v>14</v>
      </c>
    </row>
    <row r="70" spans="1:5" ht="25.5">
      <c r="A70" s="28" t="s">
        <v>40</v>
      </c>
      <c r="E70" s="29" t="s">
        <v>182</v>
      </c>
    </row>
    <row r="71" spans="1:5" ht="12.75">
      <c r="A71" s="30" t="s">
        <v>41</v>
      </c>
      <c r="E71" s="31" t="s">
        <v>519</v>
      </c>
    </row>
    <row r="72" spans="1:5" ht="12.75">
      <c r="A72" t="s">
        <v>42</v>
      </c>
      <c r="E72" s="29" t="s">
        <v>37</v>
      </c>
    </row>
    <row r="73" spans="1:16" ht="12.75">
      <c r="A73" s="19" t="s">
        <v>35</v>
      </c>
      <c s="23" t="s">
        <v>88</v>
      </c>
      <c s="23" t="s">
        <v>183</v>
      </c>
      <c s="19" t="s">
        <v>37</v>
      </c>
      <c s="24" t="s">
        <v>184</v>
      </c>
      <c s="25" t="s">
        <v>130</v>
      </c>
      <c s="26">
        <v>42.48</v>
      </c>
      <c s="27">
        <v>0</v>
      </c>
      <c s="27">
        <f>ROUND(ROUND(H73,2)*ROUND(G73,3),2)</f>
      </c>
      <c r="O73">
        <f>(I73*21)/100</f>
      </c>
      <c t="s">
        <v>14</v>
      </c>
    </row>
    <row r="74" spans="1:5" ht="25.5">
      <c r="A74" s="28" t="s">
        <v>40</v>
      </c>
      <c r="E74" s="29" t="s">
        <v>185</v>
      </c>
    </row>
    <row r="75" spans="1:5" ht="38.25">
      <c r="A75" s="30" t="s">
        <v>41</v>
      </c>
      <c r="E75" s="37" t="s">
        <v>520</v>
      </c>
    </row>
    <row r="76" spans="1:5" ht="12.75">
      <c r="A76" t="s">
        <v>42</v>
      </c>
      <c r="E76" s="29" t="s">
        <v>37</v>
      </c>
    </row>
    <row r="77" spans="1:16" ht="12.75">
      <c r="A77" s="19" t="s">
        <v>35</v>
      </c>
      <c s="23" t="s">
        <v>91</v>
      </c>
      <c s="23" t="s">
        <v>187</v>
      </c>
      <c s="19" t="s">
        <v>37</v>
      </c>
      <c s="24" t="s">
        <v>188</v>
      </c>
      <c s="25" t="s">
        <v>130</v>
      </c>
      <c s="26">
        <v>42.48</v>
      </c>
      <c s="27">
        <v>0</v>
      </c>
      <c s="27">
        <f>ROUND(ROUND(H77,2)*ROUND(G77,3),2)</f>
      </c>
      <c r="O77">
        <f>(I77*21)/100</f>
      </c>
      <c t="s">
        <v>14</v>
      </c>
    </row>
    <row r="78" spans="1:5" ht="25.5">
      <c r="A78" s="28" t="s">
        <v>40</v>
      </c>
      <c r="E78" s="29" t="s">
        <v>189</v>
      </c>
    </row>
    <row r="79" spans="1:5" ht="12.75">
      <c r="A79" s="30" t="s">
        <v>41</v>
      </c>
      <c r="E79" s="31" t="s">
        <v>37</v>
      </c>
    </row>
    <row r="80" spans="1:5" ht="12.75">
      <c r="A80" t="s">
        <v>42</v>
      </c>
      <c r="E80" s="29" t="s">
        <v>37</v>
      </c>
    </row>
    <row r="81" spans="1:16" ht="12.75">
      <c r="A81" s="19" t="s">
        <v>35</v>
      </c>
      <c s="23" t="s">
        <v>94</v>
      </c>
      <c s="23" t="s">
        <v>190</v>
      </c>
      <c s="19" t="s">
        <v>37</v>
      </c>
      <c s="24" t="s">
        <v>191</v>
      </c>
      <c s="25" t="s">
        <v>165</v>
      </c>
      <c s="26">
        <v>16.394</v>
      </c>
      <c s="27">
        <v>0</v>
      </c>
      <c s="27">
        <f>ROUND(ROUND(H81,2)*ROUND(G81,3),2)</f>
      </c>
      <c r="O81">
        <f>(I81*21)/100</f>
      </c>
      <c t="s">
        <v>14</v>
      </c>
    </row>
    <row r="82" spans="1:5" ht="51">
      <c r="A82" s="28" t="s">
        <v>40</v>
      </c>
      <c r="E82" s="29" t="s">
        <v>192</v>
      </c>
    </row>
    <row r="83" spans="1:5" ht="12.75">
      <c r="A83" s="30" t="s">
        <v>41</v>
      </c>
      <c r="E83" s="31" t="s">
        <v>521</v>
      </c>
    </row>
    <row r="84" spans="1:5" ht="12.75">
      <c r="A84" t="s">
        <v>42</v>
      </c>
      <c r="E84" s="29" t="s">
        <v>37</v>
      </c>
    </row>
    <row r="85" spans="1:16" ht="12.75">
      <c r="A85" s="19" t="s">
        <v>35</v>
      </c>
      <c s="23" t="s">
        <v>97</v>
      </c>
      <c s="23" t="s">
        <v>194</v>
      </c>
      <c s="19" t="s">
        <v>37</v>
      </c>
      <c s="24" t="s">
        <v>195</v>
      </c>
      <c s="25" t="s">
        <v>165</v>
      </c>
      <c s="26">
        <v>10.93</v>
      </c>
      <c s="27">
        <v>0</v>
      </c>
      <c s="27">
        <f>ROUND(ROUND(H85,2)*ROUND(G85,3),2)</f>
      </c>
      <c r="O85">
        <f>(I85*21)/100</f>
      </c>
      <c t="s">
        <v>14</v>
      </c>
    </row>
    <row r="86" spans="1:5" ht="51">
      <c r="A86" s="28" t="s">
        <v>40</v>
      </c>
      <c r="E86" s="29" t="s">
        <v>196</v>
      </c>
    </row>
    <row r="87" spans="1:5" ht="12.75">
      <c r="A87" s="30" t="s">
        <v>41</v>
      </c>
      <c r="E87" s="31" t="s">
        <v>522</v>
      </c>
    </row>
    <row r="88" spans="1:5" ht="12.75">
      <c r="A88" t="s">
        <v>42</v>
      </c>
      <c r="E88" s="29" t="s">
        <v>37</v>
      </c>
    </row>
    <row r="89" spans="1:16" ht="12.75">
      <c r="A89" s="19" t="s">
        <v>35</v>
      </c>
      <c s="23" t="s">
        <v>100</v>
      </c>
      <c s="23" t="s">
        <v>198</v>
      </c>
      <c s="19" t="s">
        <v>37</v>
      </c>
      <c s="24" t="s">
        <v>199</v>
      </c>
      <c s="25" t="s">
        <v>165</v>
      </c>
      <c s="26">
        <v>27.323</v>
      </c>
      <c s="27">
        <v>0</v>
      </c>
      <c s="27">
        <f>ROUND(ROUND(H89,2)*ROUND(G89,3),2)</f>
      </c>
      <c r="O89">
        <f>(I89*21)/100</f>
      </c>
      <c t="s">
        <v>14</v>
      </c>
    </row>
    <row r="90" spans="1:5" ht="25.5">
      <c r="A90" s="28" t="s">
        <v>40</v>
      </c>
      <c r="E90" s="29" t="s">
        <v>200</v>
      </c>
    </row>
    <row r="91" spans="1:5" ht="89.25">
      <c r="A91" s="30" t="s">
        <v>41</v>
      </c>
      <c r="E91" s="37" t="s">
        <v>523</v>
      </c>
    </row>
    <row r="92" spans="1:5" ht="12.75">
      <c r="A92" t="s">
        <v>42</v>
      </c>
      <c r="E92" s="29" t="s">
        <v>37</v>
      </c>
    </row>
    <row r="93" spans="1:16" ht="12.75">
      <c r="A93" s="19" t="s">
        <v>35</v>
      </c>
      <c s="23" t="s">
        <v>103</v>
      </c>
      <c s="23" t="s">
        <v>394</v>
      </c>
      <c s="19" t="s">
        <v>37</v>
      </c>
      <c s="24" t="s">
        <v>395</v>
      </c>
      <c s="25" t="s">
        <v>211</v>
      </c>
      <c s="26">
        <v>4.425</v>
      </c>
      <c s="27">
        <v>0</v>
      </c>
      <c s="27">
        <f>ROUND(ROUND(H93,2)*ROUND(G93,3),2)</f>
      </c>
      <c r="O93">
        <f>(I93*21)/100</f>
      </c>
      <c t="s">
        <v>14</v>
      </c>
    </row>
    <row r="94" spans="1:5" ht="12.75">
      <c r="A94" s="28" t="s">
        <v>40</v>
      </c>
      <c r="E94" s="29" t="s">
        <v>37</v>
      </c>
    </row>
    <row r="95" spans="1:5" ht="12.75">
      <c r="A95" s="30" t="s">
        <v>41</v>
      </c>
      <c r="E95" s="31" t="s">
        <v>524</v>
      </c>
    </row>
    <row r="96" spans="1:5" ht="12.75">
      <c r="A96" t="s">
        <v>42</v>
      </c>
      <c r="E96" s="29" t="s">
        <v>37</v>
      </c>
    </row>
    <row r="97" spans="1:16" ht="12.75">
      <c r="A97" s="19" t="s">
        <v>35</v>
      </c>
      <c s="23" t="s">
        <v>108</v>
      </c>
      <c s="23" t="s">
        <v>202</v>
      </c>
      <c s="19" t="s">
        <v>37</v>
      </c>
      <c s="24" t="s">
        <v>203</v>
      </c>
      <c s="25" t="s">
        <v>165</v>
      </c>
      <c s="26">
        <v>11.791</v>
      </c>
      <c s="27">
        <v>0</v>
      </c>
      <c s="27">
        <f>ROUND(ROUND(H97,2)*ROUND(G97,3),2)</f>
      </c>
      <c r="O97">
        <f>(I97*21)/100</f>
      </c>
      <c t="s">
        <v>14</v>
      </c>
    </row>
    <row r="98" spans="1:5" ht="25.5">
      <c r="A98" s="28" t="s">
        <v>40</v>
      </c>
      <c r="E98" s="29" t="s">
        <v>204</v>
      </c>
    </row>
    <row r="99" spans="1:5" ht="51">
      <c r="A99" s="30" t="s">
        <v>41</v>
      </c>
      <c r="E99" s="31" t="s">
        <v>525</v>
      </c>
    </row>
    <row r="100" spans="1:5" ht="12.75">
      <c r="A100" t="s">
        <v>42</v>
      </c>
      <c r="E100" s="29" t="s">
        <v>37</v>
      </c>
    </row>
    <row r="101" spans="1:16" ht="25.5">
      <c r="A101" s="19" t="s">
        <v>35</v>
      </c>
      <c s="23" t="s">
        <v>116</v>
      </c>
      <c s="23" t="s">
        <v>206</v>
      </c>
      <c s="19" t="s">
        <v>37</v>
      </c>
      <c s="24" t="s">
        <v>207</v>
      </c>
      <c s="25" t="s">
        <v>165</v>
      </c>
      <c s="26">
        <v>11.531</v>
      </c>
      <c s="27">
        <v>0</v>
      </c>
      <c s="27">
        <f>ROUND(ROUND(H101,2)*ROUND(G101,3),2)</f>
      </c>
      <c r="O101">
        <f>(I101*21)/100</f>
      </c>
      <c t="s">
        <v>14</v>
      </c>
    </row>
    <row r="102" spans="1:5" ht="25.5">
      <c r="A102" s="28" t="s">
        <v>40</v>
      </c>
      <c r="E102" s="29" t="s">
        <v>207</v>
      </c>
    </row>
    <row r="103" spans="1:5" ht="25.5">
      <c r="A103" s="30" t="s">
        <v>41</v>
      </c>
      <c r="E103" s="31" t="s">
        <v>526</v>
      </c>
    </row>
    <row r="104" spans="1:5" ht="12.75">
      <c r="A104" t="s">
        <v>42</v>
      </c>
      <c r="E104" s="29" t="s">
        <v>37</v>
      </c>
    </row>
    <row r="105" spans="1:16" ht="12.75">
      <c r="A105" s="19" t="s">
        <v>35</v>
      </c>
      <c s="23" t="s">
        <v>120</v>
      </c>
      <c s="23" t="s">
        <v>209</v>
      </c>
      <c s="19" t="s">
        <v>37</v>
      </c>
      <c s="24" t="s">
        <v>210</v>
      </c>
      <c s="25" t="s">
        <v>211</v>
      </c>
      <c s="26">
        <v>23.062</v>
      </c>
      <c s="27">
        <v>0</v>
      </c>
      <c s="27">
        <f>ROUND(ROUND(H105,2)*ROUND(G105,3),2)</f>
      </c>
      <c r="O105">
        <f>(I105*21)/100</f>
      </c>
      <c t="s">
        <v>14</v>
      </c>
    </row>
    <row r="106" spans="1:5" ht="12.75">
      <c r="A106" s="28" t="s">
        <v>40</v>
      </c>
      <c r="E106" s="29" t="s">
        <v>210</v>
      </c>
    </row>
    <row r="107" spans="1:5" ht="12.75">
      <c r="A107" s="30" t="s">
        <v>41</v>
      </c>
      <c r="E107" s="31" t="s">
        <v>527</v>
      </c>
    </row>
    <row r="108" spans="1:5" ht="12.75">
      <c r="A108" t="s">
        <v>42</v>
      </c>
      <c r="E108" s="29" t="s">
        <v>37</v>
      </c>
    </row>
    <row r="109" spans="1:16" ht="12.75">
      <c r="A109" s="19" t="s">
        <v>35</v>
      </c>
      <c s="23" t="s">
        <v>111</v>
      </c>
      <c s="23" t="s">
        <v>213</v>
      </c>
      <c s="19" t="s">
        <v>37</v>
      </c>
      <c s="24" t="s">
        <v>214</v>
      </c>
      <c s="25" t="s">
        <v>211</v>
      </c>
      <c s="26">
        <v>21.813</v>
      </c>
      <c s="27">
        <v>0</v>
      </c>
      <c s="27">
        <f>ROUND(ROUND(H109,2)*ROUND(G109,3),2)</f>
      </c>
      <c r="O109">
        <f>(I109*21)/100</f>
      </c>
      <c t="s">
        <v>14</v>
      </c>
    </row>
    <row r="110" spans="1:5" ht="12.75">
      <c r="A110" s="28" t="s">
        <v>40</v>
      </c>
      <c r="E110" s="29" t="s">
        <v>214</v>
      </c>
    </row>
    <row r="111" spans="1:5" ht="12.75">
      <c r="A111" s="30" t="s">
        <v>41</v>
      </c>
      <c r="E111" s="31" t="s">
        <v>528</v>
      </c>
    </row>
    <row r="112" spans="1:5" ht="12.75">
      <c r="A112" t="s">
        <v>42</v>
      </c>
      <c r="E112" s="29" t="s">
        <v>37</v>
      </c>
    </row>
    <row r="113" spans="1:18" ht="12.75" customHeight="1">
      <c r="A113" s="5" t="s">
        <v>33</v>
      </c>
      <c s="5"/>
      <c s="34" t="s">
        <v>14</v>
      </c>
      <c s="5"/>
      <c s="21" t="s">
        <v>216</v>
      </c>
      <c s="5"/>
      <c s="5"/>
      <c s="5"/>
      <c s="35">
        <f>0+Q113</f>
      </c>
      <c r="O113">
        <f>0+R113</f>
      </c>
      <c r="Q113">
        <f>0+I114+I118+I122</f>
      </c>
      <c>
        <f>0+O114+O118+O122</f>
      </c>
    </row>
    <row r="114" spans="1:16" ht="25.5">
      <c r="A114" s="19" t="s">
        <v>35</v>
      </c>
      <c s="23" t="s">
        <v>254</v>
      </c>
      <c s="23" t="s">
        <v>217</v>
      </c>
      <c s="19" t="s">
        <v>37</v>
      </c>
      <c s="24" t="s">
        <v>218</v>
      </c>
      <c s="25" t="s">
        <v>152</v>
      </c>
      <c s="26">
        <v>11.8</v>
      </c>
      <c s="27">
        <v>0</v>
      </c>
      <c s="27">
        <f>ROUND(ROUND(H114,2)*ROUND(G114,3),2)</f>
      </c>
      <c r="O114">
        <f>(I114*21)/100</f>
      </c>
      <c t="s">
        <v>14</v>
      </c>
    </row>
    <row r="115" spans="1:5" ht="38.25">
      <c r="A115" s="28" t="s">
        <v>40</v>
      </c>
      <c r="E115" s="29" t="s">
        <v>219</v>
      </c>
    </row>
    <row r="116" spans="1:5" ht="12.75">
      <c r="A116" s="30" t="s">
        <v>41</v>
      </c>
      <c r="E116" s="31" t="s">
        <v>529</v>
      </c>
    </row>
    <row r="117" spans="1:5" ht="12.75">
      <c r="A117" t="s">
        <v>42</v>
      </c>
      <c r="E117" s="29" t="s">
        <v>37</v>
      </c>
    </row>
    <row r="118" spans="1:16" ht="12.75">
      <c r="A118" s="19" t="s">
        <v>35</v>
      </c>
      <c s="23" t="s">
        <v>290</v>
      </c>
      <c s="23" t="s">
        <v>221</v>
      </c>
      <c s="19" t="s">
        <v>37</v>
      </c>
      <c s="24" t="s">
        <v>222</v>
      </c>
      <c s="25" t="s">
        <v>130</v>
      </c>
      <c s="26">
        <v>18.88</v>
      </c>
      <c s="27">
        <v>0</v>
      </c>
      <c s="27">
        <f>ROUND(ROUND(H118,2)*ROUND(G118,3),2)</f>
      </c>
      <c r="O118">
        <f>(I118*21)/100</f>
      </c>
      <c t="s">
        <v>14</v>
      </c>
    </row>
    <row r="119" spans="1:5" ht="25.5">
      <c r="A119" s="28" t="s">
        <v>40</v>
      </c>
      <c r="E119" s="29" t="s">
        <v>223</v>
      </c>
    </row>
    <row r="120" spans="1:5" ht="12.75">
      <c r="A120" s="30" t="s">
        <v>41</v>
      </c>
      <c r="E120" s="31" t="s">
        <v>530</v>
      </c>
    </row>
    <row r="121" spans="1:5" ht="12.75">
      <c r="A121" t="s">
        <v>42</v>
      </c>
      <c r="E121" s="29" t="s">
        <v>37</v>
      </c>
    </row>
    <row r="122" spans="1:16" ht="12.75">
      <c r="A122" s="19" t="s">
        <v>35</v>
      </c>
      <c s="23" t="s">
        <v>257</v>
      </c>
      <c s="23" t="s">
        <v>225</v>
      </c>
      <c s="19" t="s">
        <v>37</v>
      </c>
      <c s="24" t="s">
        <v>226</v>
      </c>
      <c s="25" t="s">
        <v>130</v>
      </c>
      <c s="26">
        <v>22.363</v>
      </c>
      <c s="27">
        <v>0</v>
      </c>
      <c s="27">
        <f>ROUND(ROUND(H122,2)*ROUND(G122,3),2)</f>
      </c>
      <c r="O122">
        <f>(I122*21)/100</f>
      </c>
      <c t="s">
        <v>14</v>
      </c>
    </row>
    <row r="123" spans="1:5" ht="12.75">
      <c r="A123" s="28" t="s">
        <v>40</v>
      </c>
      <c r="E123" s="29" t="s">
        <v>226</v>
      </c>
    </row>
    <row r="124" spans="1:5" ht="12.75">
      <c r="A124" s="30" t="s">
        <v>41</v>
      </c>
      <c r="E124" s="31" t="s">
        <v>37</v>
      </c>
    </row>
    <row r="125" spans="1:5" ht="12.75">
      <c r="A125" t="s">
        <v>42</v>
      </c>
      <c r="E125" s="29" t="s">
        <v>37</v>
      </c>
    </row>
    <row r="126" spans="1:18" ht="12.75" customHeight="1">
      <c r="A126" s="5" t="s">
        <v>33</v>
      </c>
      <c s="5"/>
      <c s="34" t="s">
        <v>12</v>
      </c>
      <c s="5"/>
      <c s="21" t="s">
        <v>228</v>
      </c>
      <c s="5"/>
      <c s="5"/>
      <c s="5"/>
      <c s="35">
        <f>0+Q126</f>
      </c>
      <c r="O126">
        <f>0+R126</f>
      </c>
      <c r="Q126">
        <f>0+I127</f>
      </c>
      <c>
        <f>0+O127</f>
      </c>
    </row>
    <row r="127" spans="1:16" ht="12.75">
      <c r="A127" s="19" t="s">
        <v>35</v>
      </c>
      <c s="23" t="s">
        <v>294</v>
      </c>
      <c s="23" t="s">
        <v>230</v>
      </c>
      <c s="19" t="s">
        <v>37</v>
      </c>
      <c s="24" t="s">
        <v>231</v>
      </c>
      <c s="25" t="s">
        <v>152</v>
      </c>
      <c s="26">
        <v>11.8</v>
      </c>
      <c s="27">
        <v>0</v>
      </c>
      <c s="27">
        <f>ROUND(ROUND(H127,2)*ROUND(G127,3),2)</f>
      </c>
      <c r="O127">
        <f>(I127*21)/100</f>
      </c>
      <c t="s">
        <v>14</v>
      </c>
    </row>
    <row r="128" spans="1:5" ht="12.75">
      <c r="A128" s="28" t="s">
        <v>40</v>
      </c>
      <c r="E128" s="29" t="s">
        <v>232</v>
      </c>
    </row>
    <row r="129" spans="1:5" ht="12.75">
      <c r="A129" s="30" t="s">
        <v>41</v>
      </c>
      <c r="E129" s="31" t="s">
        <v>37</v>
      </c>
    </row>
    <row r="130" spans="1:5" ht="12.75">
      <c r="A130" t="s">
        <v>42</v>
      </c>
      <c r="E130" s="29" t="s">
        <v>37</v>
      </c>
    </row>
    <row r="131" spans="1:18" ht="12.75" customHeight="1">
      <c r="A131" s="5" t="s">
        <v>33</v>
      </c>
      <c s="5"/>
      <c s="34" t="s">
        <v>24</v>
      </c>
      <c s="5"/>
      <c s="21" t="s">
        <v>233</v>
      </c>
      <c s="5"/>
      <c s="5"/>
      <c s="5"/>
      <c s="35">
        <f>0+Q131</f>
      </c>
      <c r="O131">
        <f>0+R131</f>
      </c>
      <c r="Q131">
        <f>0+I132+I136+I140</f>
      </c>
      <c>
        <f>0+O132+O136+O140</f>
      </c>
    </row>
    <row r="132" spans="1:16" ht="12.75">
      <c r="A132" s="19" t="s">
        <v>35</v>
      </c>
      <c s="23" t="s">
        <v>298</v>
      </c>
      <c s="23" t="s">
        <v>235</v>
      </c>
      <c s="19" t="s">
        <v>37</v>
      </c>
      <c s="24" t="s">
        <v>236</v>
      </c>
      <c s="25" t="s">
        <v>165</v>
      </c>
      <c s="26">
        <v>1.924</v>
      </c>
      <c s="27">
        <v>0</v>
      </c>
      <c s="27">
        <f>ROUND(ROUND(H132,2)*ROUND(G132,3),2)</f>
      </c>
      <c r="O132">
        <f>(I132*21)/100</f>
      </c>
      <c t="s">
        <v>14</v>
      </c>
    </row>
    <row r="133" spans="1:5" ht="25.5">
      <c r="A133" s="28" t="s">
        <v>40</v>
      </c>
      <c r="E133" s="29" t="s">
        <v>237</v>
      </c>
    </row>
    <row r="134" spans="1:5" ht="63.75">
      <c r="A134" s="30" t="s">
        <v>41</v>
      </c>
      <c r="E134" s="37" t="s">
        <v>531</v>
      </c>
    </row>
    <row r="135" spans="1:5" ht="12.75">
      <c r="A135" t="s">
        <v>42</v>
      </c>
      <c r="E135" s="29" t="s">
        <v>37</v>
      </c>
    </row>
    <row r="136" spans="1:16" ht="12.75">
      <c r="A136" s="19" t="s">
        <v>35</v>
      </c>
      <c s="23" t="s">
        <v>260</v>
      </c>
      <c s="23" t="s">
        <v>240</v>
      </c>
      <c s="19" t="s">
        <v>37</v>
      </c>
      <c s="24" t="s">
        <v>241</v>
      </c>
      <c s="25" t="s">
        <v>165</v>
      </c>
      <c s="26">
        <v>0.225</v>
      </c>
      <c s="27">
        <v>0</v>
      </c>
      <c s="27">
        <f>ROUND(ROUND(H136,2)*ROUND(G136,3),2)</f>
      </c>
      <c r="O136">
        <f>(I136*21)/100</f>
      </c>
      <c t="s">
        <v>14</v>
      </c>
    </row>
    <row r="137" spans="1:5" ht="25.5">
      <c r="A137" s="28" t="s">
        <v>40</v>
      </c>
      <c r="E137" s="29" t="s">
        <v>242</v>
      </c>
    </row>
    <row r="138" spans="1:5" ht="38.25">
      <c r="A138" s="30" t="s">
        <v>41</v>
      </c>
      <c r="E138" s="37" t="s">
        <v>243</v>
      </c>
    </row>
    <row r="139" spans="1:5" ht="12.75">
      <c r="A139" t="s">
        <v>42</v>
      </c>
      <c r="E139" s="29" t="s">
        <v>37</v>
      </c>
    </row>
    <row r="140" spans="1:16" ht="12.75">
      <c r="A140" s="19" t="s">
        <v>35</v>
      </c>
      <c s="23" t="s">
        <v>273</v>
      </c>
      <c s="23" t="s">
        <v>416</v>
      </c>
      <c s="19" t="s">
        <v>37</v>
      </c>
      <c s="24" t="s">
        <v>417</v>
      </c>
      <c s="25" t="s">
        <v>165</v>
      </c>
      <c s="26">
        <v>5.867</v>
      </c>
      <c s="27">
        <v>0</v>
      </c>
      <c s="27">
        <f>ROUND(ROUND(H140,2)*ROUND(G140,3),2)</f>
      </c>
      <c r="O140">
        <f>(I140*21)/100</f>
      </c>
      <c t="s">
        <v>14</v>
      </c>
    </row>
    <row r="141" spans="1:5" ht="25.5">
      <c r="A141" s="28" t="s">
        <v>40</v>
      </c>
      <c r="E141" s="29" t="s">
        <v>418</v>
      </c>
    </row>
    <row r="142" spans="1:5" ht="25.5">
      <c r="A142" s="30" t="s">
        <v>41</v>
      </c>
      <c r="E142" s="31" t="s">
        <v>532</v>
      </c>
    </row>
    <row r="143" spans="1:5" ht="12.75">
      <c r="A143" t="s">
        <v>42</v>
      </c>
      <c r="E143" s="29" t="s">
        <v>37</v>
      </c>
    </row>
    <row r="144" spans="1:18" ht="12.75" customHeight="1">
      <c r="A144" s="5" t="s">
        <v>33</v>
      </c>
      <c s="5"/>
      <c s="34" t="s">
        <v>26</v>
      </c>
      <c s="5"/>
      <c s="21" t="s">
        <v>244</v>
      </c>
      <c s="5"/>
      <c s="5"/>
      <c s="5"/>
      <c s="35">
        <f>0+Q144</f>
      </c>
      <c r="O144">
        <f>0+R144</f>
      </c>
      <c r="Q144">
        <f>0+I145+I149+I153+I157+I161</f>
      </c>
      <c>
        <f>0+O145+O149+O153+O157+O161</f>
      </c>
    </row>
    <row r="145" spans="1:16" ht="12.75">
      <c r="A145" s="19" t="s">
        <v>35</v>
      </c>
      <c s="23" t="s">
        <v>123</v>
      </c>
      <c s="23" t="s">
        <v>533</v>
      </c>
      <c s="19" t="s">
        <v>37</v>
      </c>
      <c s="24" t="s">
        <v>534</v>
      </c>
      <c s="25" t="s">
        <v>130</v>
      </c>
      <c s="26">
        <v>7.4</v>
      </c>
      <c s="27">
        <v>0</v>
      </c>
      <c s="27">
        <f>ROUND(ROUND(H145,2)*ROUND(G145,3),2)</f>
      </c>
      <c r="O145">
        <f>(I145*21)/100</f>
      </c>
      <c t="s">
        <v>14</v>
      </c>
    </row>
    <row r="146" spans="1:5" ht="25.5">
      <c r="A146" s="28" t="s">
        <v>40</v>
      </c>
      <c r="E146" s="29" t="s">
        <v>535</v>
      </c>
    </row>
    <row r="147" spans="1:5" ht="63.75">
      <c r="A147" s="30" t="s">
        <v>41</v>
      </c>
      <c r="E147" s="37" t="s">
        <v>536</v>
      </c>
    </row>
    <row r="148" spans="1:5" ht="12.75">
      <c r="A148" t="s">
        <v>42</v>
      </c>
      <c r="E148" s="29" t="s">
        <v>37</v>
      </c>
    </row>
    <row r="149" spans="1:16" ht="12.75">
      <c r="A149" s="19" t="s">
        <v>35</v>
      </c>
      <c s="23" t="s">
        <v>229</v>
      </c>
      <c s="23" t="s">
        <v>537</v>
      </c>
      <c s="19" t="s">
        <v>37</v>
      </c>
      <c s="24" t="s">
        <v>538</v>
      </c>
      <c s="25" t="s">
        <v>130</v>
      </c>
      <c s="26">
        <v>7.4</v>
      </c>
      <c s="27">
        <v>0</v>
      </c>
      <c s="27">
        <f>ROUND(ROUND(H149,2)*ROUND(G149,3),2)</f>
      </c>
      <c r="O149">
        <f>(I149*21)/100</f>
      </c>
      <c t="s">
        <v>14</v>
      </c>
    </row>
    <row r="150" spans="1:5" ht="25.5">
      <c r="A150" s="28" t="s">
        <v>40</v>
      </c>
      <c r="E150" s="29" t="s">
        <v>539</v>
      </c>
    </row>
    <row r="151" spans="1:5" ht="12.75">
      <c r="A151" s="30" t="s">
        <v>41</v>
      </c>
      <c r="E151" s="31" t="s">
        <v>37</v>
      </c>
    </row>
    <row r="152" spans="1:5" ht="12.75">
      <c r="A152" t="s">
        <v>42</v>
      </c>
      <c r="E152" s="29" t="s">
        <v>37</v>
      </c>
    </row>
    <row r="153" spans="1:16" ht="25.5">
      <c r="A153" s="19" t="s">
        <v>35</v>
      </c>
      <c s="23" t="s">
        <v>234</v>
      </c>
      <c s="23" t="s">
        <v>427</v>
      </c>
      <c s="19" t="s">
        <v>37</v>
      </c>
      <c s="24" t="s">
        <v>428</v>
      </c>
      <c s="25" t="s">
        <v>130</v>
      </c>
      <c s="26">
        <v>11.84</v>
      </c>
      <c s="27">
        <v>0</v>
      </c>
      <c s="27">
        <f>ROUND(ROUND(H153,2)*ROUND(G153,3),2)</f>
      </c>
      <c r="O153">
        <f>(I153*21)/100</f>
      </c>
      <c t="s">
        <v>14</v>
      </c>
    </row>
    <row r="154" spans="1:5" ht="25.5">
      <c r="A154" s="28" t="s">
        <v>40</v>
      </c>
      <c r="E154" s="29" t="s">
        <v>429</v>
      </c>
    </row>
    <row r="155" spans="1:5" ht="38.25">
      <c r="A155" s="30" t="s">
        <v>41</v>
      </c>
      <c r="E155" s="37" t="s">
        <v>508</v>
      </c>
    </row>
    <row r="156" spans="1:5" ht="12.75">
      <c r="A156" t="s">
        <v>42</v>
      </c>
      <c r="E156" s="29" t="s">
        <v>37</v>
      </c>
    </row>
    <row r="157" spans="1:16" ht="12.75">
      <c r="A157" s="19" t="s">
        <v>35</v>
      </c>
      <c s="23" t="s">
        <v>239</v>
      </c>
      <c s="23" t="s">
        <v>430</v>
      </c>
      <c s="19" t="s">
        <v>37</v>
      </c>
      <c s="24" t="s">
        <v>431</v>
      </c>
      <c s="25" t="s">
        <v>130</v>
      </c>
      <c s="26">
        <v>11.84</v>
      </c>
      <c s="27">
        <v>0</v>
      </c>
      <c s="27">
        <f>ROUND(ROUND(H157,2)*ROUND(G157,3),2)</f>
      </c>
      <c r="O157">
        <f>(I157*21)/100</f>
      </c>
      <c t="s">
        <v>14</v>
      </c>
    </row>
    <row r="158" spans="1:5" ht="25.5">
      <c r="A158" s="28" t="s">
        <v>40</v>
      </c>
      <c r="E158" s="29" t="s">
        <v>432</v>
      </c>
    </row>
    <row r="159" spans="1:5" ht="12.75">
      <c r="A159" s="30" t="s">
        <v>41</v>
      </c>
      <c r="E159" s="31" t="s">
        <v>37</v>
      </c>
    </row>
    <row r="160" spans="1:5" ht="12.75">
      <c r="A160" t="s">
        <v>42</v>
      </c>
      <c r="E160" s="29" t="s">
        <v>37</v>
      </c>
    </row>
    <row r="161" spans="1:16" ht="12.75">
      <c r="A161" s="19" t="s">
        <v>35</v>
      </c>
      <c s="23" t="s">
        <v>286</v>
      </c>
      <c s="23" t="s">
        <v>433</v>
      </c>
      <c s="19" t="s">
        <v>37</v>
      </c>
      <c s="24" t="s">
        <v>434</v>
      </c>
      <c s="25" t="s">
        <v>130</v>
      </c>
      <c s="26">
        <v>11.84</v>
      </c>
      <c s="27">
        <v>0</v>
      </c>
      <c s="27">
        <f>ROUND(ROUND(H161,2)*ROUND(G161,3),2)</f>
      </c>
      <c r="O161">
        <f>(I161*21)/100</f>
      </c>
      <c t="s">
        <v>14</v>
      </c>
    </row>
    <row r="162" spans="1:5" ht="25.5">
      <c r="A162" s="28" t="s">
        <v>40</v>
      </c>
      <c r="E162" s="29" t="s">
        <v>435</v>
      </c>
    </row>
    <row r="163" spans="1:5" ht="12.75">
      <c r="A163" s="30" t="s">
        <v>41</v>
      </c>
      <c r="E163" s="31" t="s">
        <v>37</v>
      </c>
    </row>
    <row r="164" spans="1:5" ht="12.75">
      <c r="A164" t="s">
        <v>42</v>
      </c>
      <c r="E164" s="29" t="s">
        <v>37</v>
      </c>
    </row>
    <row r="165" spans="1:18" ht="12.75" customHeight="1">
      <c r="A165" s="5" t="s">
        <v>33</v>
      </c>
      <c s="5"/>
      <c s="34" t="s">
        <v>61</v>
      </c>
      <c s="5"/>
      <c s="21" t="s">
        <v>253</v>
      </c>
      <c s="5"/>
      <c s="5"/>
      <c s="5"/>
      <c s="35">
        <f>0+Q165</f>
      </c>
      <c r="O165">
        <f>0+R165</f>
      </c>
      <c r="Q165">
        <f>0+I166+I170+I174+I178+I182+I186+I190+I194+I198+I202+I206+I210+I214+I218+I222+I226</f>
      </c>
      <c>
        <f>0+O166+O170+O174+O178+O182+O186+O190+O194+O198+O202+O206+O210+O214+O218+O222+O226</f>
      </c>
    </row>
    <row r="166" spans="1:16" ht="12.75">
      <c r="A166" s="19" t="s">
        <v>35</v>
      </c>
      <c s="23" t="s">
        <v>306</v>
      </c>
      <c s="23" t="s">
        <v>261</v>
      </c>
      <c s="19" t="s">
        <v>37</v>
      </c>
      <c s="24" t="s">
        <v>262</v>
      </c>
      <c s="25" t="s">
        <v>47</v>
      </c>
      <c s="26">
        <v>3</v>
      </c>
      <c s="27">
        <v>0</v>
      </c>
      <c s="27">
        <f>ROUND(ROUND(H166,2)*ROUND(G166,3),2)</f>
      </c>
      <c r="O166">
        <f>(I166*21)/100</f>
      </c>
      <c t="s">
        <v>14</v>
      </c>
    </row>
    <row r="167" spans="1:5" ht="25.5">
      <c r="A167" s="28" t="s">
        <v>40</v>
      </c>
      <c r="E167" s="29" t="s">
        <v>263</v>
      </c>
    </row>
    <row r="168" spans="1:5" ht="12.75">
      <c r="A168" s="30" t="s">
        <v>41</v>
      </c>
      <c r="E168" s="31" t="s">
        <v>37</v>
      </c>
    </row>
    <row r="169" spans="1:5" ht="12.75">
      <c r="A169" t="s">
        <v>42</v>
      </c>
      <c r="E169" s="29" t="s">
        <v>37</v>
      </c>
    </row>
    <row r="170" spans="1:16" ht="12.75">
      <c r="A170" s="19" t="s">
        <v>35</v>
      </c>
      <c s="23" t="s">
        <v>474</v>
      </c>
      <c s="23" t="s">
        <v>265</v>
      </c>
      <c s="19" t="s">
        <v>37</v>
      </c>
      <c s="24" t="s">
        <v>266</v>
      </c>
      <c s="25" t="s">
        <v>47</v>
      </c>
      <c s="26">
        <v>1</v>
      </c>
      <c s="27">
        <v>0</v>
      </c>
      <c s="27">
        <f>ROUND(ROUND(H170,2)*ROUND(G170,3),2)</f>
      </c>
      <c r="O170">
        <f>(I170*21)/100</f>
      </c>
      <c t="s">
        <v>14</v>
      </c>
    </row>
    <row r="171" spans="1:5" ht="12.75">
      <c r="A171" s="28" t="s">
        <v>40</v>
      </c>
      <c r="E171" s="29" t="s">
        <v>266</v>
      </c>
    </row>
    <row r="172" spans="1:5" ht="12.75">
      <c r="A172" s="30" t="s">
        <v>41</v>
      </c>
      <c r="E172" s="31" t="s">
        <v>37</v>
      </c>
    </row>
    <row r="173" spans="1:5" ht="12.75">
      <c r="A173" t="s">
        <v>42</v>
      </c>
      <c r="E173" s="29" t="s">
        <v>37</v>
      </c>
    </row>
    <row r="174" spans="1:16" ht="12.75">
      <c r="A174" s="19" t="s">
        <v>35</v>
      </c>
      <c s="23" t="s">
        <v>325</v>
      </c>
      <c s="23" t="s">
        <v>268</v>
      </c>
      <c s="19" t="s">
        <v>37</v>
      </c>
      <c s="24" t="s">
        <v>269</v>
      </c>
      <c s="25" t="s">
        <v>47</v>
      </c>
      <c s="26">
        <v>1</v>
      </c>
      <c s="27">
        <v>0</v>
      </c>
      <c s="27">
        <f>ROUND(ROUND(H174,2)*ROUND(G174,3),2)</f>
      </c>
      <c r="O174">
        <f>(I174*21)/100</f>
      </c>
      <c t="s">
        <v>14</v>
      </c>
    </row>
    <row r="175" spans="1:5" ht="12.75">
      <c r="A175" s="28" t="s">
        <v>40</v>
      </c>
      <c r="E175" s="29" t="s">
        <v>269</v>
      </c>
    </row>
    <row r="176" spans="1:5" ht="12.75">
      <c r="A176" s="30" t="s">
        <v>41</v>
      </c>
      <c r="E176" s="31" t="s">
        <v>37</v>
      </c>
    </row>
    <row r="177" spans="1:5" ht="12.75">
      <c r="A177" t="s">
        <v>42</v>
      </c>
      <c r="E177" s="29" t="s">
        <v>37</v>
      </c>
    </row>
    <row r="178" spans="1:16" ht="12.75">
      <c r="A178" s="19" t="s">
        <v>35</v>
      </c>
      <c s="23" t="s">
        <v>267</v>
      </c>
      <c s="23" t="s">
        <v>451</v>
      </c>
      <c s="19" t="s">
        <v>37</v>
      </c>
      <c s="24" t="s">
        <v>452</v>
      </c>
      <c s="25" t="s">
        <v>47</v>
      </c>
      <c s="26">
        <v>1</v>
      </c>
      <c s="27">
        <v>0</v>
      </c>
      <c s="27">
        <f>ROUND(ROUND(H178,2)*ROUND(G178,3),2)</f>
      </c>
      <c r="O178">
        <f>(I178*21)/100</f>
      </c>
      <c t="s">
        <v>14</v>
      </c>
    </row>
    <row r="179" spans="1:5" ht="12.75">
      <c r="A179" s="28" t="s">
        <v>40</v>
      </c>
      <c r="E179" s="29" t="s">
        <v>452</v>
      </c>
    </row>
    <row r="180" spans="1:5" ht="12.75">
      <c r="A180" s="30" t="s">
        <v>41</v>
      </c>
      <c r="E180" s="31" t="s">
        <v>37</v>
      </c>
    </row>
    <row r="181" spans="1:5" ht="12.75">
      <c r="A181" t="s">
        <v>42</v>
      </c>
      <c r="E181" s="29" t="s">
        <v>37</v>
      </c>
    </row>
    <row r="182" spans="1:16" ht="12.75">
      <c r="A182" s="19" t="s">
        <v>35</v>
      </c>
      <c s="23" t="s">
        <v>279</v>
      </c>
      <c s="23" t="s">
        <v>274</v>
      </c>
      <c s="19" t="s">
        <v>37</v>
      </c>
      <c s="24" t="s">
        <v>275</v>
      </c>
      <c s="25" t="s">
        <v>47</v>
      </c>
      <c s="26">
        <v>2</v>
      </c>
      <c s="27">
        <v>0</v>
      </c>
      <c s="27">
        <f>ROUND(ROUND(H182,2)*ROUND(G182,3),2)</f>
      </c>
      <c r="O182">
        <f>(I182*21)/100</f>
      </c>
      <c t="s">
        <v>14</v>
      </c>
    </row>
    <row r="183" spans="1:5" ht="12.75">
      <c r="A183" s="28" t="s">
        <v>40</v>
      </c>
      <c r="E183" s="29" t="s">
        <v>275</v>
      </c>
    </row>
    <row r="184" spans="1:5" ht="12.75">
      <c r="A184" s="30" t="s">
        <v>41</v>
      </c>
      <c r="E184" s="31" t="s">
        <v>37</v>
      </c>
    </row>
    <row r="185" spans="1:5" ht="12.75">
      <c r="A185" t="s">
        <v>42</v>
      </c>
      <c r="E185" s="29" t="s">
        <v>37</v>
      </c>
    </row>
    <row r="186" spans="1:16" ht="12.75">
      <c r="A186" s="19" t="s">
        <v>35</v>
      </c>
      <c s="23" t="s">
        <v>264</v>
      </c>
      <c s="23" t="s">
        <v>277</v>
      </c>
      <c s="19" t="s">
        <v>37</v>
      </c>
      <c s="24" t="s">
        <v>278</v>
      </c>
      <c s="25" t="s">
        <v>47</v>
      </c>
      <c s="26">
        <v>1</v>
      </c>
      <c s="27">
        <v>0</v>
      </c>
      <c s="27">
        <f>ROUND(ROUND(H186,2)*ROUND(G186,3),2)</f>
      </c>
      <c r="O186">
        <f>(I186*21)/100</f>
      </c>
      <c t="s">
        <v>14</v>
      </c>
    </row>
    <row r="187" spans="1:5" ht="12.75">
      <c r="A187" s="28" t="s">
        <v>40</v>
      </c>
      <c r="E187" s="29" t="s">
        <v>278</v>
      </c>
    </row>
    <row r="188" spans="1:5" ht="12.75">
      <c r="A188" s="30" t="s">
        <v>41</v>
      </c>
      <c r="E188" s="31" t="s">
        <v>37</v>
      </c>
    </row>
    <row r="189" spans="1:5" ht="12.75">
      <c r="A189" t="s">
        <v>42</v>
      </c>
      <c r="E189" s="29" t="s">
        <v>37</v>
      </c>
    </row>
    <row r="190" spans="1:16" ht="12.75">
      <c r="A190" s="19" t="s">
        <v>35</v>
      </c>
      <c s="23" t="s">
        <v>320</v>
      </c>
      <c s="23" t="s">
        <v>459</v>
      </c>
      <c s="19" t="s">
        <v>37</v>
      </c>
      <c s="24" t="s">
        <v>460</v>
      </c>
      <c s="25" t="s">
        <v>47</v>
      </c>
      <c s="26">
        <v>1</v>
      </c>
      <c s="27">
        <v>0</v>
      </c>
      <c s="27">
        <f>ROUND(ROUND(H190,2)*ROUND(G190,3),2)</f>
      </c>
      <c r="O190">
        <f>(I190*21)/100</f>
      </c>
      <c t="s">
        <v>14</v>
      </c>
    </row>
    <row r="191" spans="1:5" ht="12.75">
      <c r="A191" s="28" t="s">
        <v>40</v>
      </c>
      <c r="E191" s="29" t="s">
        <v>461</v>
      </c>
    </row>
    <row r="192" spans="1:5" ht="12.75">
      <c r="A192" s="30" t="s">
        <v>41</v>
      </c>
      <c r="E192" s="31" t="s">
        <v>37</v>
      </c>
    </row>
    <row r="193" spans="1:5" ht="12.75">
      <c r="A193" t="s">
        <v>42</v>
      </c>
      <c r="E193" s="29" t="s">
        <v>37</v>
      </c>
    </row>
    <row r="194" spans="1:16" ht="12.75">
      <c r="A194" s="19" t="s">
        <v>35</v>
      </c>
      <c s="23" t="s">
        <v>309</v>
      </c>
      <c s="23" t="s">
        <v>284</v>
      </c>
      <c s="19" t="s">
        <v>37</v>
      </c>
      <c s="24" t="s">
        <v>285</v>
      </c>
      <c s="25" t="s">
        <v>47</v>
      </c>
      <c s="26">
        <v>1</v>
      </c>
      <c s="27">
        <v>0</v>
      </c>
      <c s="27">
        <f>ROUND(ROUND(H194,2)*ROUND(G194,3),2)</f>
      </c>
      <c r="O194">
        <f>(I194*21)/100</f>
      </c>
      <c t="s">
        <v>14</v>
      </c>
    </row>
    <row r="195" spans="1:5" ht="12.75">
      <c r="A195" s="28" t="s">
        <v>40</v>
      </c>
      <c r="E195" s="29" t="s">
        <v>285</v>
      </c>
    </row>
    <row r="196" spans="1:5" ht="12.75">
      <c r="A196" s="30" t="s">
        <v>41</v>
      </c>
      <c r="E196" s="31" t="s">
        <v>37</v>
      </c>
    </row>
    <row r="197" spans="1:5" ht="12.75">
      <c r="A197" t="s">
        <v>42</v>
      </c>
      <c r="E197" s="29" t="s">
        <v>37</v>
      </c>
    </row>
    <row r="198" spans="1:16" ht="12.75">
      <c r="A198" s="19" t="s">
        <v>35</v>
      </c>
      <c s="23" t="s">
        <v>283</v>
      </c>
      <c s="23" t="s">
        <v>463</v>
      </c>
      <c s="19" t="s">
        <v>37</v>
      </c>
      <c s="24" t="s">
        <v>464</v>
      </c>
      <c s="25" t="s">
        <v>152</v>
      </c>
      <c s="26">
        <v>11.977</v>
      </c>
      <c s="27">
        <v>0</v>
      </c>
      <c s="27">
        <f>ROUND(ROUND(H198,2)*ROUND(G198,3),2)</f>
      </c>
      <c r="O198">
        <f>(I198*21)/100</f>
      </c>
      <c t="s">
        <v>14</v>
      </c>
    </row>
    <row r="199" spans="1:5" ht="12.75">
      <c r="A199" s="28" t="s">
        <v>40</v>
      </c>
      <c r="E199" s="29" t="s">
        <v>464</v>
      </c>
    </row>
    <row r="200" spans="1:5" ht="25.5">
      <c r="A200" s="30" t="s">
        <v>41</v>
      </c>
      <c r="E200" s="31" t="s">
        <v>540</v>
      </c>
    </row>
    <row r="201" spans="1:5" ht="12.75">
      <c r="A201" t="s">
        <v>42</v>
      </c>
      <c r="E201" s="29" t="s">
        <v>37</v>
      </c>
    </row>
    <row r="202" spans="1:16" ht="25.5">
      <c r="A202" s="19" t="s">
        <v>35</v>
      </c>
      <c s="23" t="s">
        <v>270</v>
      </c>
      <c s="23" t="s">
        <v>468</v>
      </c>
      <c s="19" t="s">
        <v>37</v>
      </c>
      <c s="24" t="s">
        <v>469</v>
      </c>
      <c s="25" t="s">
        <v>152</v>
      </c>
      <c s="26">
        <v>11.8</v>
      </c>
      <c s="27">
        <v>0</v>
      </c>
      <c s="27">
        <f>ROUND(ROUND(H202,2)*ROUND(G202,3),2)</f>
      </c>
      <c r="O202">
        <f>(I202*21)/100</f>
      </c>
      <c t="s">
        <v>14</v>
      </c>
    </row>
    <row r="203" spans="1:5" ht="25.5">
      <c r="A203" s="28" t="s">
        <v>40</v>
      </c>
      <c r="E203" s="29" t="s">
        <v>470</v>
      </c>
    </row>
    <row r="204" spans="1:5" ht="12.75">
      <c r="A204" s="30" t="s">
        <v>41</v>
      </c>
      <c r="E204" s="31" t="s">
        <v>529</v>
      </c>
    </row>
    <row r="205" spans="1:5" ht="12.75">
      <c r="A205" t="s">
        <v>42</v>
      </c>
      <c r="E205" s="29" t="s">
        <v>37</v>
      </c>
    </row>
    <row r="206" spans="1:16" ht="12.75">
      <c r="A206" s="19" t="s">
        <v>35</v>
      </c>
      <c s="23" t="s">
        <v>303</v>
      </c>
      <c s="23" t="s">
        <v>295</v>
      </c>
      <c s="19" t="s">
        <v>37</v>
      </c>
      <c s="24" t="s">
        <v>296</v>
      </c>
      <c s="25" t="s">
        <v>47</v>
      </c>
      <c s="26">
        <v>1</v>
      </c>
      <c s="27">
        <v>0</v>
      </c>
      <c s="27">
        <f>ROUND(ROUND(H206,2)*ROUND(G206,3),2)</f>
      </c>
      <c r="O206">
        <f>(I206*21)/100</f>
      </c>
      <c t="s">
        <v>14</v>
      </c>
    </row>
    <row r="207" spans="1:5" ht="12.75">
      <c r="A207" s="28" t="s">
        <v>40</v>
      </c>
      <c r="E207" s="29" t="s">
        <v>297</v>
      </c>
    </row>
    <row r="208" spans="1:5" ht="12.75">
      <c r="A208" s="30" t="s">
        <v>41</v>
      </c>
      <c r="E208" s="31" t="s">
        <v>37</v>
      </c>
    </row>
    <row r="209" spans="1:5" ht="12.75">
      <c r="A209" t="s">
        <v>42</v>
      </c>
      <c r="E209" s="29" t="s">
        <v>37</v>
      </c>
    </row>
    <row r="210" spans="1:16" ht="12.75">
      <c r="A210" s="19" t="s">
        <v>35</v>
      </c>
      <c s="23" t="s">
        <v>276</v>
      </c>
      <c s="23" t="s">
        <v>299</v>
      </c>
      <c s="19" t="s">
        <v>37</v>
      </c>
      <c s="24" t="s">
        <v>300</v>
      </c>
      <c s="25" t="s">
        <v>301</v>
      </c>
      <c s="26">
        <v>1</v>
      </c>
      <c s="27">
        <v>0</v>
      </c>
      <c s="27">
        <f>ROUND(ROUND(H210,2)*ROUND(G210,3),2)</f>
      </c>
      <c r="O210">
        <f>(I210*21)/100</f>
      </c>
      <c t="s">
        <v>14</v>
      </c>
    </row>
    <row r="211" spans="1:5" ht="12.75">
      <c r="A211" s="28" t="s">
        <v>40</v>
      </c>
      <c r="E211" s="29" t="s">
        <v>302</v>
      </c>
    </row>
    <row r="212" spans="1:5" ht="12.75">
      <c r="A212" s="30" t="s">
        <v>41</v>
      </c>
      <c r="E212" s="31" t="s">
        <v>37</v>
      </c>
    </row>
    <row r="213" spans="1:5" ht="12.75">
      <c r="A213" t="s">
        <v>42</v>
      </c>
      <c r="E213" s="29" t="s">
        <v>37</v>
      </c>
    </row>
    <row r="214" spans="1:16" ht="12.75">
      <c r="A214" s="19" t="s">
        <v>35</v>
      </c>
      <c s="23" t="s">
        <v>312</v>
      </c>
      <c s="23" t="s">
        <v>304</v>
      </c>
      <c s="19" t="s">
        <v>37</v>
      </c>
      <c s="24" t="s">
        <v>305</v>
      </c>
      <c s="25" t="s">
        <v>47</v>
      </c>
      <c s="26">
        <v>1</v>
      </c>
      <c s="27">
        <v>0</v>
      </c>
      <c s="27">
        <f>ROUND(ROUND(H214,2)*ROUND(G214,3),2)</f>
      </c>
      <c r="O214">
        <f>(I214*21)/100</f>
      </c>
      <c t="s">
        <v>14</v>
      </c>
    </row>
    <row r="215" spans="1:5" ht="12.75">
      <c r="A215" s="28" t="s">
        <v>40</v>
      </c>
      <c r="E215" s="29" t="s">
        <v>305</v>
      </c>
    </row>
    <row r="216" spans="1:5" ht="12.75">
      <c r="A216" s="30" t="s">
        <v>41</v>
      </c>
      <c r="E216" s="31" t="s">
        <v>37</v>
      </c>
    </row>
    <row r="217" spans="1:5" ht="12.75">
      <c r="A217" t="s">
        <v>42</v>
      </c>
      <c r="E217" s="29" t="s">
        <v>37</v>
      </c>
    </row>
    <row r="218" spans="1:16" ht="25.5">
      <c r="A218" s="19" t="s">
        <v>35</v>
      </c>
      <c s="23" t="s">
        <v>315</v>
      </c>
      <c s="23" t="s">
        <v>307</v>
      </c>
      <c s="19" t="s">
        <v>37</v>
      </c>
      <c s="24" t="s">
        <v>308</v>
      </c>
      <c s="25" t="s">
        <v>47</v>
      </c>
      <c s="26">
        <v>1</v>
      </c>
      <c s="27">
        <v>0</v>
      </c>
      <c s="27">
        <f>ROUND(ROUND(H218,2)*ROUND(G218,3),2)</f>
      </c>
      <c r="O218">
        <f>(I218*21)/100</f>
      </c>
      <c t="s">
        <v>14</v>
      </c>
    </row>
    <row r="219" spans="1:5" ht="25.5">
      <c r="A219" s="28" t="s">
        <v>40</v>
      </c>
      <c r="E219" s="29" t="s">
        <v>308</v>
      </c>
    </row>
    <row r="220" spans="1:5" ht="12.75">
      <c r="A220" s="30" t="s">
        <v>41</v>
      </c>
      <c r="E220" s="31" t="s">
        <v>37</v>
      </c>
    </row>
    <row r="221" spans="1:5" ht="12.75">
      <c r="A221" t="s">
        <v>42</v>
      </c>
      <c r="E221" s="29" t="s">
        <v>37</v>
      </c>
    </row>
    <row r="222" spans="1:16" ht="12.75">
      <c r="A222" s="19" t="s">
        <v>35</v>
      </c>
      <c s="23" t="s">
        <v>332</v>
      </c>
      <c s="23" t="s">
        <v>310</v>
      </c>
      <c s="19" t="s">
        <v>37</v>
      </c>
      <c s="24" t="s">
        <v>311</v>
      </c>
      <c s="25" t="s">
        <v>47</v>
      </c>
      <c s="26">
        <v>1</v>
      </c>
      <c s="27">
        <v>0</v>
      </c>
      <c s="27">
        <f>ROUND(ROUND(H222,2)*ROUND(G222,3),2)</f>
      </c>
      <c r="O222">
        <f>(I222*21)/100</f>
      </c>
      <c t="s">
        <v>14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41</v>
      </c>
      <c r="E224" s="31" t="s">
        <v>37</v>
      </c>
    </row>
    <row r="225" spans="1:5" ht="12.75">
      <c r="A225" t="s">
        <v>42</v>
      </c>
      <c r="E225" s="29" t="s">
        <v>37</v>
      </c>
    </row>
    <row r="226" spans="1:16" ht="12.75">
      <c r="A226" s="19" t="s">
        <v>35</v>
      </c>
      <c s="23" t="s">
        <v>338</v>
      </c>
      <c s="23" t="s">
        <v>313</v>
      </c>
      <c s="19" t="s">
        <v>37</v>
      </c>
      <c s="24" t="s">
        <v>314</v>
      </c>
      <c s="25" t="s">
        <v>47</v>
      </c>
      <c s="26">
        <v>1</v>
      </c>
      <c s="27">
        <v>0</v>
      </c>
      <c s="27">
        <f>ROUND(ROUND(H226,2)*ROUND(G226,3),2)</f>
      </c>
      <c r="O226">
        <f>(I226*21)/100</f>
      </c>
      <c t="s">
        <v>14</v>
      </c>
    </row>
    <row r="227" spans="1:5" ht="12.75">
      <c r="A227" s="28" t="s">
        <v>40</v>
      </c>
      <c r="E227" s="29" t="s">
        <v>314</v>
      </c>
    </row>
    <row r="228" spans="1:5" ht="12.75">
      <c r="A228" s="30" t="s">
        <v>41</v>
      </c>
      <c r="E228" s="31" t="s">
        <v>37</v>
      </c>
    </row>
    <row r="229" spans="1:5" ht="12.75">
      <c r="A229" t="s">
        <v>42</v>
      </c>
      <c r="E229" s="29" t="s">
        <v>37</v>
      </c>
    </row>
    <row r="230" spans="1:18" ht="12.75" customHeight="1">
      <c r="A230" s="5" t="s">
        <v>33</v>
      </c>
      <c s="5"/>
      <c s="34" t="s">
        <v>30</v>
      </c>
      <c s="5"/>
      <c s="21" t="s">
        <v>34</v>
      </c>
      <c s="5"/>
      <c s="5"/>
      <c s="5"/>
      <c s="35">
        <f>0+Q230</f>
      </c>
      <c r="O230">
        <f>0+R230</f>
      </c>
      <c r="Q230">
        <f>0+I231+I235</f>
      </c>
      <c>
        <f>0+O231+O235</f>
      </c>
    </row>
    <row r="231" spans="1:16" ht="25.5">
      <c r="A231" s="19" t="s">
        <v>35</v>
      </c>
      <c s="23" t="s">
        <v>443</v>
      </c>
      <c s="23" t="s">
        <v>484</v>
      </c>
      <c s="19" t="s">
        <v>37</v>
      </c>
      <c s="24" t="s">
        <v>485</v>
      </c>
      <c s="25" t="s">
        <v>152</v>
      </c>
      <c s="26">
        <v>8.8</v>
      </c>
      <c s="27">
        <v>0</v>
      </c>
      <c s="27">
        <f>ROUND(ROUND(H231,2)*ROUND(G231,3),2)</f>
      </c>
      <c r="O231">
        <f>(I231*21)/100</f>
      </c>
      <c t="s">
        <v>14</v>
      </c>
    </row>
    <row r="232" spans="1:5" ht="38.25">
      <c r="A232" s="28" t="s">
        <v>40</v>
      </c>
      <c r="E232" s="29" t="s">
        <v>486</v>
      </c>
    </row>
    <row r="233" spans="1:5" ht="12.75">
      <c r="A233" s="30" t="s">
        <v>41</v>
      </c>
      <c r="E233" s="31" t="s">
        <v>541</v>
      </c>
    </row>
    <row r="234" spans="1:5" ht="12.75">
      <c r="A234" t="s">
        <v>42</v>
      </c>
      <c r="E234" s="29" t="s">
        <v>37</v>
      </c>
    </row>
    <row r="235" spans="1:16" ht="12.75">
      <c r="A235" s="19" t="s">
        <v>35</v>
      </c>
      <c s="23" t="s">
        <v>450</v>
      </c>
      <c s="23" t="s">
        <v>316</v>
      </c>
      <c s="19" t="s">
        <v>37</v>
      </c>
      <c s="24" t="s">
        <v>317</v>
      </c>
      <c s="25" t="s">
        <v>152</v>
      </c>
      <c s="26">
        <v>8.8</v>
      </c>
      <c s="27">
        <v>0</v>
      </c>
      <c s="27">
        <f>ROUND(ROUND(H235,2)*ROUND(G235,3),2)</f>
      </c>
      <c r="O235">
        <f>(I235*21)/100</f>
      </c>
      <c t="s">
        <v>14</v>
      </c>
    </row>
    <row r="236" spans="1:5" ht="12.75">
      <c r="A236" s="28" t="s">
        <v>40</v>
      </c>
      <c r="E236" s="29" t="s">
        <v>318</v>
      </c>
    </row>
    <row r="237" spans="1:5" ht="12.75">
      <c r="A237" s="30" t="s">
        <v>41</v>
      </c>
      <c r="E237" s="31" t="s">
        <v>541</v>
      </c>
    </row>
    <row r="238" spans="1:5" ht="12.75">
      <c r="A238" t="s">
        <v>42</v>
      </c>
      <c r="E238" s="29" t="s">
        <v>37</v>
      </c>
    </row>
    <row r="239" spans="1:18" ht="12.75" customHeight="1">
      <c r="A239" s="5" t="s">
        <v>33</v>
      </c>
      <c s="5"/>
      <c s="34" t="s">
        <v>330</v>
      </c>
      <c s="5"/>
      <c s="21" t="s">
        <v>331</v>
      </c>
      <c s="5"/>
      <c s="5"/>
      <c s="5"/>
      <c s="35">
        <f>0+Q239</f>
      </c>
      <c r="O239">
        <f>0+R239</f>
      </c>
      <c r="Q239">
        <f>0+I240</f>
      </c>
      <c>
        <f>0+O240</f>
      </c>
    </row>
    <row r="240" spans="1:16" ht="12.75">
      <c r="A240" s="19" t="s">
        <v>35</v>
      </c>
      <c s="23" t="s">
        <v>453</v>
      </c>
      <c s="23" t="s">
        <v>333</v>
      </c>
      <c s="19" t="s">
        <v>37</v>
      </c>
      <c s="24" t="s">
        <v>334</v>
      </c>
      <c s="25" t="s">
        <v>211</v>
      </c>
      <c s="26">
        <v>56.283</v>
      </c>
      <c s="27">
        <v>0</v>
      </c>
      <c s="27">
        <f>ROUND(ROUND(H240,2)*ROUND(G240,3),2)</f>
      </c>
      <c r="O240">
        <f>(I240*21)/100</f>
      </c>
      <c t="s">
        <v>14</v>
      </c>
    </row>
    <row r="241" spans="1:5" ht="38.25">
      <c r="A241" s="28" t="s">
        <v>40</v>
      </c>
      <c r="E241" s="29" t="s">
        <v>335</v>
      </c>
    </row>
    <row r="242" spans="1:5" ht="12.75">
      <c r="A242" s="30" t="s">
        <v>41</v>
      </c>
      <c r="E242" s="31" t="s">
        <v>37</v>
      </c>
    </row>
    <row r="243" spans="1:5" ht="12.75">
      <c r="A243" t="s">
        <v>42</v>
      </c>
      <c r="E243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